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state="hidden" r:id="rId2"/>
    <sheet name="Лист3" sheetId="3" state="hidden" r:id="rId3"/>
  </sheets>
  <externalReferences>
    <externalReference r:id="rId4"/>
  </externalReferences>
  <calcPr calcId="125725" refMode="R1C1"/>
</workbook>
</file>

<file path=xl/calcChain.xml><?xml version="1.0" encoding="utf-8"?>
<calcChain xmlns="http://schemas.openxmlformats.org/spreadsheetml/2006/main">
  <c r="H44" i="2"/>
  <c r="G42"/>
  <c r="G43"/>
  <c r="G44"/>
  <c r="G40"/>
  <c r="X39" l="1"/>
  <c r="X40"/>
  <c r="Y46" s="1"/>
  <c r="X41"/>
  <c r="X42"/>
  <c r="X43"/>
  <c r="X44"/>
  <c r="X45"/>
  <c r="X46"/>
  <c r="G39"/>
  <c r="M36"/>
  <c r="N42" s="1"/>
  <c r="M37"/>
  <c r="M38"/>
  <c r="M39"/>
  <c r="N39" s="1"/>
  <c r="M40"/>
  <c r="N40" s="1"/>
  <c r="M41"/>
  <c r="M42"/>
  <c r="M43"/>
  <c r="N43" s="1"/>
  <c r="M44"/>
  <c r="M45"/>
  <c r="M35"/>
  <c r="G15"/>
  <c r="X35"/>
  <c r="X36"/>
  <c r="X30"/>
  <c r="X31"/>
  <c r="X32"/>
  <c r="Y36" s="1"/>
  <c r="X33"/>
  <c r="X34"/>
  <c r="X23"/>
  <c r="X24"/>
  <c r="X25"/>
  <c r="X26"/>
  <c r="Y29" s="1"/>
  <c r="X27"/>
  <c r="X28"/>
  <c r="X29"/>
  <c r="H19"/>
  <c r="O12"/>
  <c r="P14" s="1"/>
  <c r="O13"/>
  <c r="O14"/>
  <c r="O17"/>
  <c r="O18"/>
  <c r="O19"/>
  <c r="O22"/>
  <c r="O23"/>
  <c r="P33" s="1"/>
  <c r="O24"/>
  <c r="O25"/>
  <c r="O26"/>
  <c r="O27"/>
  <c r="O28"/>
  <c r="O29"/>
  <c r="O30"/>
  <c r="O31"/>
  <c r="O32"/>
  <c r="O33"/>
  <c r="O5"/>
  <c r="O6"/>
  <c r="O7"/>
  <c r="O4"/>
  <c r="X15"/>
  <c r="Y20" s="1"/>
  <c r="X16"/>
  <c r="X17"/>
  <c r="X18"/>
  <c r="X19"/>
  <c r="X20"/>
  <c r="X5"/>
  <c r="X6"/>
  <c r="X7"/>
  <c r="Y12" s="1"/>
  <c r="X8"/>
  <c r="X9"/>
  <c r="X10"/>
  <c r="X11"/>
  <c r="X12"/>
  <c r="X4"/>
  <c r="G5"/>
  <c r="G6"/>
  <c r="G7"/>
  <c r="G8"/>
  <c r="G12"/>
  <c r="H14" s="1"/>
  <c r="G13"/>
  <c r="H13" s="1"/>
  <c r="H15" s="1"/>
  <c r="G14"/>
  <c r="G18"/>
  <c r="G19"/>
  <c r="G24"/>
  <c r="G25"/>
  <c r="G26"/>
  <c r="G27"/>
  <c r="G28"/>
  <c r="G32"/>
  <c r="H33" s="1"/>
  <c r="G33"/>
  <c r="G36"/>
  <c r="G37"/>
  <c r="H39" s="1"/>
  <c r="G38"/>
  <c r="G4"/>
  <c r="F43" i="1"/>
  <c r="I43"/>
  <c r="H43"/>
  <c r="G43"/>
  <c r="D36"/>
  <c r="H39"/>
  <c r="I39"/>
  <c r="H32"/>
  <c r="J32"/>
  <c r="I32"/>
  <c r="E19"/>
  <c r="G27"/>
  <c r="G17"/>
  <c r="J17"/>
  <c r="I10"/>
  <c r="G13"/>
  <c r="E7"/>
  <c r="N41" i="2" l="1"/>
  <c r="P19"/>
  <c r="N37"/>
  <c r="P7"/>
  <c r="N38"/>
  <c r="H38"/>
  <c r="H28"/>
  <c r="H8"/>
  <c r="J43" i="1"/>
  <c r="J27"/>
  <c r="H17"/>
  <c r="G32"/>
  <c r="J39"/>
  <c r="I13"/>
  <c r="I17"/>
  <c r="I27"/>
  <c r="G39"/>
  <c r="H13"/>
  <c r="H27"/>
  <c r="J13"/>
</calcChain>
</file>

<file path=xl/sharedStrings.xml><?xml version="1.0" encoding="utf-8"?>
<sst xmlns="http://schemas.openxmlformats.org/spreadsheetml/2006/main" count="177" uniqueCount="143">
  <si>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</si>
  <si>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</si>
  <si>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</si>
  <si>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</si>
  <si>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</si>
  <si>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</si>
  <si>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</si>
  <si>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</si>
  <si>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</si>
  <si>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</si>
  <si>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</si>
  <si>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</si>
  <si>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</si>
  <si>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</si>
  <si>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</si>
  <si>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</si>
  <si>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</si>
  <si>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Хлеб ржаной</t>
  </si>
  <si>
    <t>Завтрак 2</t>
  </si>
  <si>
    <t>Хлеб пшеничный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</si>
  <si>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</si>
  <si>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</si>
  <si>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</si>
  <si>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</si>
  <si>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</si>
  <si>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</si>
  <si>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</si>
  <si>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Ужин</t>
  </si>
  <si>
    <t>Ужин 2</t>
  </si>
  <si>
    <t>кисломол.</t>
  </si>
  <si>
    <t>ГКОУ УР " СОШИ №19 г.Сарапула им. Ю.А. Перескокова"</t>
  </si>
  <si>
    <t>Омлет с кашей запеченный</t>
  </si>
  <si>
    <t>Буторброд с сыром</t>
  </si>
  <si>
    <t>Кофейный напиток</t>
  </si>
  <si>
    <t>Пюре гороховое</t>
  </si>
  <si>
    <t>Крупа рисовая</t>
  </si>
  <si>
    <t>Масло сладко-сливочное не соленое</t>
  </si>
  <si>
    <t>Яйца куриные категории 1С</t>
  </si>
  <si>
    <t>Молоко питьевое пастеризованное</t>
  </si>
  <si>
    <t>Соль пищевая йодированная</t>
  </si>
  <si>
    <t>вес</t>
  </si>
  <si>
    <t>цена</t>
  </si>
  <si>
    <t>стоимость</t>
  </si>
  <si>
    <t>Горох колотый шлифованный</t>
  </si>
  <si>
    <t>Каша «Дружба»  вязкая (гарнир)</t>
  </si>
  <si>
    <t>Крупа пшенная</t>
  </si>
  <si>
    <t xml:space="preserve">Молоко </t>
  </si>
  <si>
    <t xml:space="preserve">Масло сливочное </t>
  </si>
  <si>
    <t>Соль йодированная пищевая</t>
  </si>
  <si>
    <t>напиток лимонный</t>
  </si>
  <si>
    <t>Лимоны свежие</t>
  </si>
  <si>
    <t xml:space="preserve">Сахар </t>
  </si>
  <si>
    <t>Компот из плодов сушеных (курага)</t>
  </si>
  <si>
    <t>Курага*</t>
  </si>
  <si>
    <t>Лимонная кислота</t>
  </si>
  <si>
    <t>морковь, тушеная в сметане</t>
  </si>
  <si>
    <t>Морковь</t>
  </si>
  <si>
    <t>Масло сливочное</t>
  </si>
  <si>
    <t>сметана</t>
  </si>
  <si>
    <t>мука пшеничная</t>
  </si>
  <si>
    <t>Сахар</t>
  </si>
  <si>
    <t>Молоко питьевое  пастеризованное 3,2% м.д.ж.</t>
  </si>
  <si>
    <t>Кофейный напиток без кофеина растворимый</t>
  </si>
  <si>
    <t>Чай фруктовый с яблоком</t>
  </si>
  <si>
    <t xml:space="preserve">Чай </t>
  </si>
  <si>
    <t>шанежка с картофелем</t>
  </si>
  <si>
    <t>Мука пшеничная высший сорт</t>
  </si>
  <si>
    <t>Масло растительное</t>
  </si>
  <si>
    <t>Дрожжи прессованные хлебопекарные</t>
  </si>
  <si>
    <t>Картофель  с 01.11-31.12</t>
  </si>
  <si>
    <t>Молоко кипяченое</t>
  </si>
  <si>
    <t xml:space="preserve">Яйцо куриное </t>
  </si>
  <si>
    <t>Масло растительное для смазки формы</t>
  </si>
  <si>
    <t>Масло сливочное для смазки шаньги</t>
  </si>
  <si>
    <t>Котлета рыбная «Любительская»</t>
  </si>
  <si>
    <t>Горбуша без головы</t>
  </si>
  <si>
    <t>Морковь до 01.01</t>
  </si>
  <si>
    <t>Лук репчатый</t>
  </si>
  <si>
    <t>Яйцо (меланж)</t>
  </si>
  <si>
    <t>Сухари панировочные</t>
  </si>
  <si>
    <t xml:space="preserve">Масло растительное </t>
  </si>
  <si>
    <t>гуляш</t>
  </si>
  <si>
    <t>Мясо говядины</t>
  </si>
  <si>
    <t>Томатная паста</t>
  </si>
  <si>
    <t>Мука пшеничная высшего сорта</t>
  </si>
  <si>
    <t xml:space="preserve">Соль йодированная пищевая </t>
  </si>
  <si>
    <t>Сыр</t>
  </si>
  <si>
    <t>Суп картофельный с макаронными изделями</t>
  </si>
  <si>
    <t>Макаронные изделия</t>
  </si>
  <si>
    <t>Картофель</t>
  </si>
  <si>
    <t>Лук</t>
  </si>
  <si>
    <t>Цыпленок -бройлер</t>
  </si>
  <si>
    <t>лимоны</t>
  </si>
  <si>
    <t>Котлета Детская</t>
  </si>
  <si>
    <t>Мясо</t>
  </si>
  <si>
    <t>яйца</t>
  </si>
  <si>
    <t>лук</t>
  </si>
  <si>
    <t>сухари</t>
  </si>
  <si>
    <t>масло рас</t>
  </si>
  <si>
    <t>повидло</t>
  </si>
  <si>
    <t>гречка</t>
  </si>
  <si>
    <t>рис</t>
  </si>
  <si>
    <t>пшено</t>
  </si>
  <si>
    <t>манка</t>
  </si>
  <si>
    <t>овсянка</t>
  </si>
  <si>
    <t>пшеничная</t>
  </si>
  <si>
    <t>ячневая</t>
  </si>
  <si>
    <t>молоко</t>
  </si>
  <si>
    <t>масло</t>
  </si>
  <si>
    <t>сахар</t>
  </si>
  <si>
    <t>соль</t>
  </si>
  <si>
    <t>чай</t>
  </si>
  <si>
    <t>сухофрукты</t>
  </si>
  <si>
    <t>Борщ</t>
  </si>
  <si>
    <t>свекла</t>
  </si>
  <si>
    <t>капуста</t>
  </si>
  <si>
    <t>картофель</t>
  </si>
  <si>
    <t>морковь</t>
  </si>
  <si>
    <t>томпаста</t>
  </si>
  <si>
    <t>масло раси</t>
  </si>
  <si>
    <t>мясо</t>
  </si>
  <si>
    <t>142/2</t>
  </si>
  <si>
    <t>шиповник</t>
  </si>
  <si>
    <t>какао</t>
  </si>
  <si>
    <t>молоко сгущ.</t>
  </si>
  <si>
    <t>140/4</t>
  </si>
  <si>
    <t>кон.изд.</t>
  </si>
  <si>
    <t>напиток из плодов шиповника</t>
  </si>
  <si>
    <t>картофельное пюре</t>
  </si>
  <si>
    <t>выпечка</t>
  </si>
  <si>
    <t>соки фруктовые</t>
  </si>
  <si>
    <t>макаронные изделия отварные с овощами</t>
  </si>
  <si>
    <t>сосиски отварные</t>
  </si>
  <si>
    <t>салат из моркови с яблоками и изюмом</t>
  </si>
  <si>
    <t>суп картофельный с макронными изделиями</t>
  </si>
  <si>
    <t>бутерброд с сыром</t>
  </si>
  <si>
    <t>суп молочный с макаронными изделиями</t>
  </si>
  <si>
    <t>чай с сахаром</t>
  </si>
  <si>
    <t>вафли</t>
  </si>
  <si>
    <t>фрикадельки мясные в соусе</t>
  </si>
  <si>
    <t>Продукт кисломолочный</t>
  </si>
  <si>
    <t>булочка домашняя</t>
  </si>
  <si>
    <t xml:space="preserve">какао с молоком 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</si>
</sst>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_-* #,##0.00_р_._-;\-* #,##0.00_р_._-;_-* &quot;-&quot;??_р_._-;_-@_-"/>
    <numFmt numFmtId="166" formatCode="_-* #,##0.0_р_._-;\-* #,##0.0_р_._-;_-* &quot;-&quot;??_р_.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0" fillId="2" borderId="5" xfId="0" applyFont="1" applyFill="1" applyBorder="1" applyAlignment="1">
      <alignment horizontal="center"/>
    </xf>
    <xf numFmtId="0" fontId="0" fillId="2" borderId="4" xfId="0" applyFont="1" applyFill="1" applyBorder="1"/>
    <xf numFmtId="0" fontId="0" fillId="2" borderId="8" xfId="0" applyFont="1" applyFill="1" applyBorder="1"/>
    <xf numFmtId="0" fontId="0" fillId="2" borderId="9" xfId="0" applyFill="1" applyBorder="1"/>
    <xf numFmtId="0" fontId="0" fillId="2" borderId="9" xfId="0" applyFont="1" applyFill="1" applyBorder="1"/>
    <xf numFmtId="0" fontId="0" fillId="2" borderId="14" xfId="0" applyFont="1" applyFill="1" applyBorder="1"/>
    <xf numFmtId="0" fontId="0" fillId="2" borderId="1" xfId="0" applyFont="1" applyFill="1" applyBorder="1"/>
    <xf numFmtId="0" fontId="0" fillId="2" borderId="16" xfId="0" applyFont="1" applyFill="1" applyBorder="1"/>
    <xf numFmtId="0" fontId="0" fillId="2" borderId="17" xfId="0" applyFont="1" applyFill="1" applyBorder="1"/>
    <xf numFmtId="0" fontId="0" fillId="2" borderId="15" xfId="0" applyFont="1" applyFill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8" xfId="0" applyFill="1" applyBorder="1"/>
    <xf numFmtId="0" fontId="0" fillId="2" borderId="6" xfId="0" applyFont="1" applyFill="1" applyBorder="1"/>
    <xf numFmtId="0" fontId="0" fillId="2" borderId="16" xfId="0" applyFont="1" applyFill="1" applyBorder="1" applyProtection="1">
      <protection locked="0"/>
    </xf>
    <xf numFmtId="0" fontId="2" fillId="2" borderId="6" xfId="0" applyFont="1" applyFill="1" applyBorder="1"/>
    <xf numFmtId="0" fontId="0" fillId="2" borderId="16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2" fontId="2" fillId="2" borderId="6" xfId="0" applyNumberFormat="1" applyFont="1" applyFill="1" applyBorder="1"/>
    <xf numFmtId="0" fontId="2" fillId="2" borderId="7" xfId="0" applyFont="1" applyFill="1" applyBorder="1"/>
    <xf numFmtId="2" fontId="2" fillId="2" borderId="7" xfId="0" applyNumberFormat="1" applyFont="1" applyFill="1" applyBorder="1" applyProtection="1">
      <protection locked="0"/>
    </xf>
    <xf numFmtId="2" fontId="2" fillId="2" borderId="25" xfId="0" applyNumberFormat="1" applyFont="1" applyFill="1" applyBorder="1" applyProtection="1">
      <protection locked="0"/>
    </xf>
    <xf numFmtId="0" fontId="2" fillId="2" borderId="25" xfId="0" applyFont="1" applyFill="1" applyBorder="1"/>
    <xf numFmtId="2" fontId="2" fillId="2" borderId="7" xfId="0" applyNumberFormat="1" applyFont="1" applyFill="1" applyBorder="1"/>
    <xf numFmtId="0" fontId="0" fillId="2" borderId="2" xfId="0" applyFont="1" applyFill="1" applyBorder="1"/>
    <xf numFmtId="14" fontId="0" fillId="2" borderId="19" xfId="0" applyNumberFormat="1" applyFont="1" applyFill="1" applyBorder="1" applyProtection="1">
      <protection locked="0"/>
    </xf>
    <xf numFmtId="0" fontId="0" fillId="2" borderId="7" xfId="0" applyFont="1" applyFill="1" applyBorder="1" applyAlignment="1">
      <alignment horizontal="center"/>
    </xf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20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9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6" xfId="0" applyFont="1" applyFill="1" applyBorder="1" applyAlignment="1">
      <alignment horizontal="right"/>
    </xf>
    <xf numFmtId="164" fontId="0" fillId="2" borderId="19" xfId="0" applyNumberFormat="1" applyFont="1" applyFill="1" applyBorder="1" applyAlignment="1">
      <alignment horizontal="right"/>
    </xf>
    <xf numFmtId="0" fontId="0" fillId="2" borderId="28" xfId="0" applyFont="1" applyFill="1" applyBorder="1"/>
    <xf numFmtId="0" fontId="0" fillId="2" borderId="21" xfId="0" applyFont="1" applyFill="1" applyBorder="1" applyProtection="1">
      <protection locked="0"/>
    </xf>
    <xf numFmtId="0" fontId="0" fillId="2" borderId="19" xfId="0" applyFont="1" applyFill="1" applyBorder="1"/>
    <xf numFmtId="0" fontId="0" fillId="2" borderId="5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164" fontId="0" fillId="2" borderId="19" xfId="0" applyNumberFormat="1" applyFont="1" applyFill="1" applyBorder="1"/>
    <xf numFmtId="0" fontId="0" fillId="2" borderId="24" xfId="0" applyFont="1" applyFill="1" applyBorder="1"/>
    <xf numFmtId="0" fontId="2" fillId="2" borderId="24" xfId="0" applyFont="1" applyFill="1" applyBorder="1"/>
    <xf numFmtId="0" fontId="0" fillId="2" borderId="16" xfId="0" applyFont="1" applyFill="1" applyBorder="1" applyAlignment="1">
      <alignment wrapText="1"/>
    </xf>
    <xf numFmtId="0" fontId="0" fillId="2" borderId="14" xfId="0" applyFont="1" applyFill="1" applyBorder="1" applyAlignment="1">
      <alignment wrapText="1"/>
    </xf>
    <xf numFmtId="0" fontId="0" fillId="2" borderId="6" xfId="0" applyFont="1" applyFill="1" applyBorder="1" applyAlignment="1">
      <alignment wrapText="1"/>
    </xf>
    <xf numFmtId="2" fontId="2" fillId="2" borderId="24" xfId="0" applyNumberFormat="1" applyFont="1" applyFill="1" applyBorder="1"/>
    <xf numFmtId="0" fontId="0" fillId="2" borderId="8" xfId="0" applyFill="1" applyBorder="1" applyAlignment="1">
      <alignment wrapText="1"/>
    </xf>
    <xf numFmtId="2" fontId="0" fillId="2" borderId="8" xfId="0" applyNumberFormat="1" applyFont="1" applyFill="1" applyBorder="1" applyProtection="1">
      <protection locked="0"/>
    </xf>
    <xf numFmtId="0" fontId="0" fillId="2" borderId="10" xfId="0" applyFont="1" applyFill="1" applyBorder="1"/>
    <xf numFmtId="164" fontId="0" fillId="2" borderId="9" xfId="0" applyNumberFormat="1" applyFill="1" applyBorder="1"/>
    <xf numFmtId="0" fontId="0" fillId="2" borderId="8" xfId="0" applyFont="1" applyFill="1" applyBorder="1" applyAlignment="1">
      <alignment wrapText="1"/>
    </xf>
    <xf numFmtId="164" fontId="0" fillId="2" borderId="10" xfId="0" applyNumberFormat="1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165" fontId="1" fillId="2" borderId="8" xfId="1" applyNumberFormat="1" applyFont="1" applyFill="1" applyBorder="1" applyAlignment="1" applyProtection="1">
      <alignment horizontal="right"/>
      <protection locked="0"/>
    </xf>
    <xf numFmtId="2" fontId="1" fillId="2" borderId="8" xfId="1" applyNumberFormat="1" applyFont="1" applyFill="1" applyBorder="1" applyAlignment="1" applyProtection="1">
      <alignment horizontal="right"/>
      <protection locked="0"/>
    </xf>
    <xf numFmtId="165" fontId="1" fillId="2" borderId="10" xfId="1" applyNumberFormat="1" applyFon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164" fontId="0" fillId="2" borderId="8" xfId="0" applyNumberFormat="1" applyFont="1" applyFill="1" applyBorder="1" applyProtection="1">
      <protection locked="0"/>
    </xf>
    <xf numFmtId="166" fontId="1" fillId="2" borderId="8" xfId="1" applyNumberFormat="1" applyFont="1" applyFill="1" applyBorder="1" applyAlignment="1" applyProtection="1">
      <alignment horizontal="right"/>
      <protection locked="0"/>
    </xf>
    <xf numFmtId="0" fontId="0" fillId="2" borderId="9" xfId="0" applyFill="1" applyBorder="1" applyAlignment="1">
      <alignment wrapText="1"/>
    </xf>
    <xf numFmtId="0" fontId="0" fillId="2" borderId="9" xfId="0" applyFont="1" applyFill="1" applyBorder="1" applyAlignment="1">
      <alignment wrapText="1"/>
    </xf>
    <xf numFmtId="0" fontId="0" fillId="2" borderId="12" xfId="0" applyFill="1" applyBorder="1"/>
    <xf numFmtId="2" fontId="0" fillId="2" borderId="3" xfId="0" applyNumberFormat="1" applyFill="1" applyBorder="1" applyProtection="1">
      <protection locked="0"/>
    </xf>
    <xf numFmtId="0" fontId="0" fillId="2" borderId="22" xfId="0" applyFill="1" applyBorder="1"/>
    <xf numFmtId="0" fontId="0" fillId="2" borderId="13" xfId="0" applyFill="1" applyBorder="1"/>
    <xf numFmtId="0" fontId="0" fillId="2" borderId="21" xfId="0" applyFill="1" applyBorder="1" applyAlignment="1">
      <alignment wrapText="1"/>
    </xf>
    <xf numFmtId="0" fontId="0" fillId="2" borderId="21" xfId="0" applyFont="1" applyFill="1" applyBorder="1" applyAlignment="1">
      <alignment wrapText="1"/>
    </xf>
    <xf numFmtId="0" fontId="0" fillId="2" borderId="11" xfId="0" applyFill="1" applyBorder="1" applyProtection="1">
      <protection locked="0"/>
    </xf>
    <xf numFmtId="0" fontId="3" fillId="3" borderId="0" xfId="0" applyFont="1" applyFill="1"/>
    <xf numFmtId="0" fontId="3" fillId="0" borderId="0" xfId="0" applyFont="1"/>
    <xf numFmtId="2" fontId="3" fillId="0" borderId="0" xfId="0" applyNumberFormat="1" applyFont="1"/>
    <xf numFmtId="164" fontId="3" fillId="0" borderId="0" xfId="0" applyNumberFormat="1" applyFont="1"/>
    <xf numFmtId="165" fontId="1" fillId="2" borderId="10" xfId="1" applyNumberFormat="1" applyFont="1" applyFill="1" applyBorder="1" applyAlignment="1" applyProtection="1">
      <alignment vertical="center"/>
      <protection locked="0"/>
    </xf>
    <xf numFmtId="0" fontId="0" fillId="2" borderId="29" xfId="0" applyFont="1" applyFill="1" applyBorder="1"/>
    <xf numFmtId="0" fontId="0" fillId="2" borderId="30" xfId="0" applyFont="1" applyFill="1" applyBorder="1" applyAlignment="1">
      <alignment horizontal="center"/>
    </xf>
    <xf numFmtId="49" fontId="0" fillId="2" borderId="9" xfId="0" applyNumberFormat="1" applyFont="1" applyFill="1" applyBorder="1" applyProtection="1">
      <protection locked="0"/>
    </xf>
    <xf numFmtId="0" fontId="0" fillId="2" borderId="14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14" fontId="0" fillId="2" borderId="23" xfId="0" applyNumberFormat="1" applyFill="1" applyBorder="1" applyProtection="1">
      <protection locked="0"/>
    </xf>
    <xf numFmtId="165" fontId="1" fillId="2" borderId="10" xfId="1" applyNumberFormat="1" applyFont="1" applyFill="1" applyBorder="1" applyAlignment="1" applyProtection="1">
      <alignment horizontal="left"/>
      <protection locked="0"/>
    </xf>
    <xf numFmtId="0" fontId="0" fillId="2" borderId="8" xfId="0" applyFont="1" applyFill="1" applyBorder="1" applyAlignment="1">
      <alignment horizontal="right"/>
    </xf>
    <xf numFmtId="0" fontId="0" fillId="2" borderId="10" xfId="0" applyFont="1" applyFill="1" applyBorder="1" applyAlignment="1">
      <alignment horizontal="right"/>
    </xf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 refreshError="1">
        <row r="161">
          <cell r="A161" t="str">
            <v>№ 44</v>
          </cell>
          <cell r="C161">
            <v>250</v>
          </cell>
        </row>
        <row r="164">
          <cell r="E164">
            <v>0.2</v>
          </cell>
        </row>
        <row r="172">
          <cell r="C172">
            <v>250</v>
          </cell>
        </row>
        <row r="188">
          <cell r="B188" t="str">
            <v>Хлеб пшеничный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K43"/>
  <sheetViews>
    <sheetView tabSelected="1" workbookViewId="0">
      <selection activeCell="M11" sqref="M11"/>
    </sheetView>
  </sheetViews>
  <sheetFormatPr defaultRowHeight="15"/>
  <cols>
    <col min="1" max="1" width="12" customWidth="1"/>
    <col min="3" max="3" width="0" hidden="1" customWidth="1"/>
    <col min="4" max="4" width="22.140625" customWidth="1"/>
    <col min="10" max="10" width="10.140625" bestFit="1" customWidth="1"/>
  </cols>
  <sheetData>
    <row r="3" spans="1:10" ht="15.75" thickBot="1"/>
    <row r="4" spans="1:10">
      <c r="A4" s="7" t="s">
        <v>0</v>
      </c>
      <c r="B4" s="92" t="s">
        <v>30</v>
      </c>
      <c r="C4" s="93"/>
      <c r="D4" s="93"/>
      <c r="E4" s="93"/>
      <c r="F4" s="94"/>
      <c r="G4" s="27"/>
      <c r="H4" s="27"/>
      <c r="I4" s="27" t="s">
        <v>1</v>
      </c>
      <c r="J4" s="86">
        <v>45715</v>
      </c>
    </row>
    <row r="5" spans="1:10" ht="15.75" thickBot="1">
      <c r="A5" s="2"/>
      <c r="B5" s="90"/>
      <c r="C5" s="91"/>
      <c r="D5" s="91"/>
      <c r="E5" s="5"/>
      <c r="F5" s="83"/>
      <c r="G5" s="5"/>
      <c r="H5" s="5"/>
      <c r="I5" s="5"/>
      <c r="J5" s="28"/>
    </row>
    <row r="6" spans="1:10" ht="15.75" thickBot="1">
      <c r="A6" s="1" t="s">
        <v>2</v>
      </c>
      <c r="B6" s="84" t="s">
        <v>3</v>
      </c>
      <c r="C6" s="82" t="s">
        <v>4</v>
      </c>
      <c r="D6" s="82" t="s">
        <v>5</v>
      </c>
      <c r="E6" s="82" t="s">
        <v>6</v>
      </c>
      <c r="F6" s="82" t="s">
        <v>7</v>
      </c>
      <c r="G6" s="82" t="s">
        <v>8</v>
      </c>
      <c r="H6" s="82" t="s">
        <v>9</v>
      </c>
      <c r="I6" s="82" t="s">
        <v>10</v>
      </c>
      <c r="J6" s="29" t="s">
        <v>11</v>
      </c>
    </row>
    <row r="7" spans="1:10" ht="47.25" customHeight="1">
      <c r="A7" s="2" t="s">
        <v>12</v>
      </c>
      <c r="B7" s="5" t="s">
        <v>13</v>
      </c>
      <c r="C7" s="15" t="s">
        <v>125</v>
      </c>
      <c r="D7" s="53" t="s">
        <v>136</v>
      </c>
      <c r="E7" s="4">
        <f>[1]Лист1!C161</f>
        <v>250</v>
      </c>
      <c r="F7" s="54">
        <v>12.93</v>
      </c>
      <c r="G7" s="4">
        <v>185</v>
      </c>
      <c r="H7" s="3">
        <v>6.6</v>
      </c>
      <c r="I7" s="3">
        <v>5.9</v>
      </c>
      <c r="J7" s="55">
        <v>23.28</v>
      </c>
    </row>
    <row r="8" spans="1:10" ht="29.25" customHeight="1" thickBot="1">
      <c r="A8" s="2"/>
      <c r="B8" s="85" t="s">
        <v>14</v>
      </c>
      <c r="C8" s="15">
        <v>2</v>
      </c>
      <c r="D8" s="53" t="s">
        <v>135</v>
      </c>
      <c r="E8" s="4">
        <v>60</v>
      </c>
      <c r="F8" s="54">
        <v>27.64</v>
      </c>
      <c r="G8" s="4">
        <v>163</v>
      </c>
      <c r="H8" s="3">
        <v>3.35</v>
      </c>
      <c r="I8" s="3">
        <v>10</v>
      </c>
      <c r="J8" s="55">
        <v>9.93</v>
      </c>
    </row>
    <row r="9" spans="1:10">
      <c r="A9" s="2"/>
      <c r="B9" s="5" t="s">
        <v>15</v>
      </c>
      <c r="C9" s="15">
        <v>4</v>
      </c>
      <c r="D9" s="53" t="s">
        <v>137</v>
      </c>
      <c r="E9" s="4">
        <v>200</v>
      </c>
      <c r="F9" s="70">
        <v>1.71</v>
      </c>
      <c r="G9" s="4">
        <v>123.2</v>
      </c>
      <c r="H9" s="4">
        <v>3.6</v>
      </c>
      <c r="I9" s="56">
        <v>3.3</v>
      </c>
      <c r="J9" s="71">
        <v>19.600000000000001</v>
      </c>
    </row>
    <row r="10" spans="1:10">
      <c r="A10" s="2"/>
      <c r="B10" s="5" t="s">
        <v>16</v>
      </c>
      <c r="C10" s="3"/>
      <c r="D10" s="53" t="s">
        <v>19</v>
      </c>
      <c r="E10" s="4">
        <v>25</v>
      </c>
      <c r="F10" s="54">
        <v>4.03</v>
      </c>
      <c r="G10" s="4">
        <v>58.6</v>
      </c>
      <c r="H10" s="3">
        <v>1.9</v>
      </c>
      <c r="I10" s="3">
        <f>[1]Лист1!E164</f>
        <v>0.2</v>
      </c>
      <c r="J10" s="55">
        <v>12.3</v>
      </c>
    </row>
    <row r="11" spans="1:10">
      <c r="A11" s="2"/>
      <c r="B11" s="5"/>
      <c r="C11" s="3"/>
      <c r="D11" s="57"/>
      <c r="E11" s="4"/>
      <c r="F11" s="54"/>
      <c r="G11" s="4"/>
      <c r="H11" s="3"/>
      <c r="I11" s="3"/>
      <c r="J11" s="55"/>
    </row>
    <row r="12" spans="1:10" ht="15.75" thickBot="1">
      <c r="A12" s="2"/>
      <c r="B12" s="30"/>
      <c r="C12" s="30"/>
      <c r="D12" s="31"/>
      <c r="E12" s="32"/>
      <c r="F12" s="33"/>
      <c r="G12" s="32"/>
      <c r="H12" s="32"/>
      <c r="I12" s="32"/>
      <c r="J12" s="34"/>
    </row>
    <row r="13" spans="1:10" ht="15.75" thickBot="1">
      <c r="A13" s="10"/>
      <c r="B13" s="11"/>
      <c r="C13" s="11"/>
      <c r="D13" s="12"/>
      <c r="E13" s="13"/>
      <c r="F13" s="14"/>
      <c r="G13" s="14">
        <f>SUM(G7:G12)</f>
        <v>529.79999999999995</v>
      </c>
      <c r="H13" s="14">
        <f>SUM(H7:H12)</f>
        <v>15.45</v>
      </c>
      <c r="I13" s="23">
        <f>SUM(I7:I12)</f>
        <v>19.399999999999999</v>
      </c>
      <c r="J13" s="24">
        <f>SUM(J7:J12)</f>
        <v>65.11</v>
      </c>
    </row>
    <row r="14" spans="1:10">
      <c r="A14" s="2" t="s">
        <v>18</v>
      </c>
      <c r="B14" s="15" t="s">
        <v>24</v>
      </c>
      <c r="C14" s="15">
        <v>2</v>
      </c>
      <c r="D14" s="53" t="s">
        <v>130</v>
      </c>
      <c r="E14" s="4">
        <v>180</v>
      </c>
      <c r="F14" s="70">
        <v>10.33</v>
      </c>
      <c r="G14" s="4">
        <v>87</v>
      </c>
      <c r="H14" s="4">
        <v>0.96</v>
      </c>
      <c r="I14" s="56">
        <v>0.2</v>
      </c>
      <c r="J14" s="71">
        <v>10</v>
      </c>
    </row>
    <row r="15" spans="1:10">
      <c r="A15" s="2"/>
      <c r="B15" s="20" t="s">
        <v>126</v>
      </c>
      <c r="C15" s="15"/>
      <c r="D15" s="53" t="s">
        <v>138</v>
      </c>
      <c r="E15" s="4">
        <v>30</v>
      </c>
      <c r="F15" s="54">
        <v>7.8</v>
      </c>
      <c r="G15" s="4">
        <v>100.7</v>
      </c>
      <c r="H15" s="3">
        <v>1.4</v>
      </c>
      <c r="I15" s="3">
        <v>0.8</v>
      </c>
      <c r="J15" s="58">
        <v>23.3</v>
      </c>
    </row>
    <row r="16" spans="1:10" ht="15.75" thickBot="1">
      <c r="A16" s="2"/>
      <c r="B16" s="17"/>
      <c r="C16" s="8"/>
      <c r="D16" s="49"/>
      <c r="E16" s="8"/>
      <c r="F16" s="35"/>
      <c r="G16" s="8"/>
      <c r="H16" s="36"/>
      <c r="I16" s="36"/>
      <c r="J16" s="37"/>
    </row>
    <row r="17" spans="1:10" ht="15.75" thickBot="1">
      <c r="A17" s="10"/>
      <c r="B17" s="38"/>
      <c r="C17" s="38"/>
      <c r="D17" s="12"/>
      <c r="E17" s="13"/>
      <c r="F17" s="14"/>
      <c r="G17" s="14">
        <f>SUM(G14:G16)</f>
        <v>187.7</v>
      </c>
      <c r="H17" s="14">
        <f>SUM(H14:H16)</f>
        <v>2.36</v>
      </c>
      <c r="I17" s="14">
        <f>SUM(I14:I16)</f>
        <v>1</v>
      </c>
      <c r="J17" s="23">
        <f>SUM(J14:J16)</f>
        <v>33.299999999999997</v>
      </c>
    </row>
    <row r="18" spans="1:10" ht="34.5" customHeight="1">
      <c r="A18" s="2" t="s">
        <v>20</v>
      </c>
      <c r="B18" s="5" t="s">
        <v>21</v>
      </c>
      <c r="C18" s="20">
        <v>11</v>
      </c>
      <c r="D18" s="59" t="s">
        <v>133</v>
      </c>
      <c r="E18" s="60">
        <v>100</v>
      </c>
      <c r="F18" s="54">
        <v>7.68</v>
      </c>
      <c r="G18" s="65">
        <v>107.1</v>
      </c>
      <c r="H18" s="61">
        <v>1.1000000000000001</v>
      </c>
      <c r="I18" s="62">
        <v>5.2</v>
      </c>
      <c r="J18" s="87">
        <v>14</v>
      </c>
    </row>
    <row r="19" spans="1:10" ht="45">
      <c r="A19" s="2"/>
      <c r="B19" s="5" t="s">
        <v>22</v>
      </c>
      <c r="C19" s="20">
        <v>39</v>
      </c>
      <c r="D19" s="64" t="s">
        <v>134</v>
      </c>
      <c r="E19" s="60">
        <f>[1]Лист1!C172</f>
        <v>250</v>
      </c>
      <c r="F19" s="54">
        <v>16.7</v>
      </c>
      <c r="G19" s="65">
        <v>187.6</v>
      </c>
      <c r="H19" s="66">
        <v>10.1</v>
      </c>
      <c r="I19" s="62">
        <v>9</v>
      </c>
      <c r="J19" s="87">
        <v>17.3</v>
      </c>
    </row>
    <row r="20" spans="1:10" ht="30">
      <c r="A20" s="2"/>
      <c r="B20" s="4" t="s">
        <v>13</v>
      </c>
      <c r="C20" s="20" t="s">
        <v>121</v>
      </c>
      <c r="D20" s="67" t="s">
        <v>139</v>
      </c>
      <c r="E20" s="60">
        <v>135</v>
      </c>
      <c r="F20" s="54">
        <v>47.4</v>
      </c>
      <c r="G20" s="56">
        <v>266.2</v>
      </c>
      <c r="H20" s="88">
        <v>11.2</v>
      </c>
      <c r="I20" s="88">
        <v>2.7</v>
      </c>
      <c r="J20" s="89">
        <v>49.2</v>
      </c>
    </row>
    <row r="21" spans="1:10">
      <c r="A21" s="2"/>
      <c r="B21" s="4" t="s">
        <v>23</v>
      </c>
      <c r="C21" s="20"/>
      <c r="D21" s="67" t="s">
        <v>128</v>
      </c>
      <c r="E21" s="60">
        <v>200</v>
      </c>
      <c r="F21" s="54">
        <v>10.3</v>
      </c>
      <c r="G21" s="65">
        <v>168.3</v>
      </c>
      <c r="H21" s="61">
        <v>4.2</v>
      </c>
      <c r="I21" s="62">
        <v>5.6</v>
      </c>
      <c r="J21" s="87">
        <v>25.5</v>
      </c>
    </row>
    <row r="22" spans="1:10" ht="15.75" thickBot="1">
      <c r="A22" s="2"/>
      <c r="B22" s="5"/>
      <c r="C22" s="45"/>
      <c r="D22" s="68"/>
      <c r="E22" s="60"/>
      <c r="F22" s="54"/>
      <c r="G22" s="60"/>
      <c r="H22" s="61"/>
      <c r="I22" s="62"/>
      <c r="J22" s="63"/>
    </row>
    <row r="23" spans="1:10" ht="30" customHeight="1">
      <c r="A23" s="2"/>
      <c r="B23" s="5" t="s">
        <v>24</v>
      </c>
      <c r="C23" s="45">
        <v>867</v>
      </c>
      <c r="D23" s="67" t="s">
        <v>127</v>
      </c>
      <c r="E23" s="60">
        <v>200</v>
      </c>
      <c r="F23" s="70">
        <v>4.38</v>
      </c>
      <c r="G23" s="4">
        <v>90.3</v>
      </c>
      <c r="H23" s="4">
        <v>0.4</v>
      </c>
      <c r="I23" s="56">
        <v>0.1</v>
      </c>
      <c r="J23" s="71">
        <v>22</v>
      </c>
    </row>
    <row r="24" spans="1:10">
      <c r="A24" s="2"/>
      <c r="B24" s="4" t="s">
        <v>25</v>
      </c>
      <c r="C24" s="45"/>
      <c r="D24" s="68" t="s">
        <v>19</v>
      </c>
      <c r="E24" s="60">
        <v>75</v>
      </c>
      <c r="F24" s="54">
        <v>6.43</v>
      </c>
      <c r="G24" s="65">
        <v>175.8</v>
      </c>
      <c r="H24" s="61">
        <v>5.7</v>
      </c>
      <c r="I24" s="62">
        <v>0.6</v>
      </c>
      <c r="J24" s="63">
        <v>36.9</v>
      </c>
    </row>
    <row r="25" spans="1:10">
      <c r="A25" s="2"/>
      <c r="B25" s="4" t="s">
        <v>25</v>
      </c>
      <c r="C25" s="45"/>
      <c r="D25" s="68" t="s">
        <v>17</v>
      </c>
      <c r="E25" s="60">
        <v>60</v>
      </c>
      <c r="F25" s="54">
        <v>5.14</v>
      </c>
      <c r="G25" s="65">
        <v>136.91999999999999</v>
      </c>
      <c r="H25" s="61">
        <v>4.5999999999999996</v>
      </c>
      <c r="I25" s="62">
        <v>0.8</v>
      </c>
      <c r="J25" s="63">
        <v>27.7</v>
      </c>
    </row>
    <row r="26" spans="1:10" ht="15.75" thickBot="1">
      <c r="A26" s="2"/>
      <c r="B26" s="8"/>
      <c r="C26" s="17"/>
      <c r="D26" s="49"/>
      <c r="E26" s="8"/>
      <c r="F26" s="35"/>
      <c r="G26" s="32"/>
      <c r="H26" s="39"/>
      <c r="I26" s="39"/>
      <c r="J26" s="40"/>
    </row>
    <row r="27" spans="1:10" ht="15.75" thickBot="1">
      <c r="A27" s="7"/>
      <c r="B27" s="38"/>
      <c r="C27" s="11"/>
      <c r="D27" s="12"/>
      <c r="E27" s="13"/>
      <c r="F27" s="14"/>
      <c r="G27" s="14">
        <f>SUM(G18:G26)</f>
        <v>1132.22</v>
      </c>
      <c r="H27" s="14">
        <f>SUM(H18:H26)</f>
        <v>37.299999999999997</v>
      </c>
      <c r="I27" s="14">
        <f>SUM(I18:I26)</f>
        <v>24.000000000000004</v>
      </c>
      <c r="J27" s="23">
        <f>SUM(J18:J26)</f>
        <v>192.6</v>
      </c>
    </row>
    <row r="28" spans="1:10">
      <c r="A28" s="9" t="s">
        <v>26</v>
      </c>
      <c r="B28" s="4" t="s">
        <v>129</v>
      </c>
      <c r="C28" s="69"/>
      <c r="D28" s="67" t="s">
        <v>141</v>
      </c>
      <c r="E28" s="4">
        <v>100</v>
      </c>
      <c r="F28" s="70">
        <v>12</v>
      </c>
      <c r="G28" s="4">
        <v>124.3</v>
      </c>
      <c r="H28" s="4">
        <v>1.1000000000000001</v>
      </c>
      <c r="I28" s="4">
        <v>1.1000000000000001</v>
      </c>
      <c r="J28" s="71">
        <v>27.4</v>
      </c>
    </row>
    <row r="29" spans="1:10" ht="15.75" thickBot="1">
      <c r="A29" s="41"/>
      <c r="B29" s="4" t="s">
        <v>24</v>
      </c>
      <c r="C29" s="69"/>
      <c r="D29" s="67" t="s">
        <v>142</v>
      </c>
      <c r="E29" s="4">
        <v>200</v>
      </c>
      <c r="F29" s="54">
        <v>4.4000000000000004</v>
      </c>
      <c r="G29" s="4">
        <v>90.3</v>
      </c>
      <c r="H29" s="4">
        <v>0.4</v>
      </c>
      <c r="I29" s="56">
        <v>0.1</v>
      </c>
      <c r="J29" s="71">
        <v>22</v>
      </c>
    </row>
    <row r="30" spans="1:10">
      <c r="A30" s="41"/>
      <c r="B30" s="75"/>
      <c r="C30" s="69"/>
      <c r="D30" s="67"/>
      <c r="E30" s="4"/>
      <c r="F30" s="70"/>
      <c r="G30" s="4"/>
      <c r="H30" s="4"/>
      <c r="I30" s="4"/>
      <c r="J30" s="71"/>
    </row>
    <row r="31" spans="1:10" ht="15.75" thickBot="1">
      <c r="A31" s="41"/>
      <c r="B31" s="42"/>
      <c r="C31" s="6"/>
      <c r="D31" s="50"/>
      <c r="E31" s="6"/>
      <c r="F31" s="33"/>
      <c r="G31" s="6"/>
      <c r="H31" s="8"/>
      <c r="I31" s="8"/>
      <c r="J31" s="43"/>
    </row>
    <row r="32" spans="1:10" ht="15.75" thickBot="1">
      <c r="A32" s="10"/>
      <c r="B32" s="44"/>
      <c r="C32" s="16"/>
      <c r="D32" s="51"/>
      <c r="E32" s="18"/>
      <c r="F32" s="14"/>
      <c r="G32" s="21">
        <f>SUM(G28:G31)</f>
        <v>214.6</v>
      </c>
      <c r="H32" s="18">
        <f>SUM(H28:H31)</f>
        <v>1.5</v>
      </c>
      <c r="I32" s="18">
        <f>SUM(I28:I31)</f>
        <v>1.2000000000000002</v>
      </c>
      <c r="J32" s="22">
        <f>SUM(J28:J31)</f>
        <v>49.4</v>
      </c>
    </row>
    <row r="33" spans="1:11">
      <c r="A33" s="2" t="s">
        <v>27</v>
      </c>
      <c r="B33" s="15" t="s">
        <v>13</v>
      </c>
      <c r="C33" s="15"/>
      <c r="D33" s="53" t="s">
        <v>132</v>
      </c>
      <c r="E33" s="4">
        <v>60</v>
      </c>
      <c r="F33" s="54">
        <v>52.56</v>
      </c>
      <c r="G33" s="56">
        <v>226.2</v>
      </c>
      <c r="H33" s="3">
        <v>6.8</v>
      </c>
      <c r="I33" s="3">
        <v>6.8</v>
      </c>
      <c r="J33" s="55">
        <v>34.299999999999997</v>
      </c>
      <c r="K33" s="81"/>
    </row>
    <row r="34" spans="1:11" ht="30.75" thickBot="1">
      <c r="A34" s="2"/>
      <c r="B34" s="4" t="s">
        <v>23</v>
      </c>
      <c r="C34" s="15"/>
      <c r="D34" s="53" t="s">
        <v>131</v>
      </c>
      <c r="E34" s="4">
        <v>200</v>
      </c>
      <c r="F34" s="54">
        <v>10.68</v>
      </c>
      <c r="G34" s="56">
        <v>168.3</v>
      </c>
      <c r="H34" s="3">
        <v>4.2</v>
      </c>
      <c r="I34" s="3">
        <v>5.6</v>
      </c>
      <c r="J34" s="55">
        <v>25.5</v>
      </c>
    </row>
    <row r="35" spans="1:11" ht="21" customHeight="1">
      <c r="A35" s="2"/>
      <c r="B35" s="5" t="s">
        <v>24</v>
      </c>
      <c r="C35" s="15">
        <v>1014</v>
      </c>
      <c r="D35" s="53" t="s">
        <v>49</v>
      </c>
      <c r="E35" s="60">
        <v>200</v>
      </c>
      <c r="F35" s="70">
        <v>2.58</v>
      </c>
      <c r="G35" s="4">
        <v>90.3</v>
      </c>
      <c r="H35" s="4">
        <v>0.4</v>
      </c>
      <c r="I35" s="56">
        <v>0.1</v>
      </c>
      <c r="J35" s="71">
        <v>22</v>
      </c>
    </row>
    <row r="36" spans="1:11">
      <c r="A36" s="2"/>
      <c r="B36" s="5" t="s">
        <v>16</v>
      </c>
      <c r="C36" s="3"/>
      <c r="D36" s="57" t="str">
        <f>[1]Лист1!B188</f>
        <v>Хлеб пшеничный</v>
      </c>
      <c r="E36" s="4">
        <v>75</v>
      </c>
      <c r="F36" s="54">
        <v>6.43</v>
      </c>
      <c r="G36" s="65">
        <v>175.8</v>
      </c>
      <c r="H36" s="61">
        <v>5.7</v>
      </c>
      <c r="I36" s="62">
        <v>0.6</v>
      </c>
      <c r="J36" s="80">
        <v>36.9</v>
      </c>
    </row>
    <row r="37" spans="1:11" ht="15.75" thickBot="1">
      <c r="A37" s="2"/>
      <c r="B37" s="45" t="s">
        <v>16</v>
      </c>
      <c r="C37" s="5"/>
      <c r="D37" s="68" t="s">
        <v>17</v>
      </c>
      <c r="E37" s="72">
        <v>60</v>
      </c>
      <c r="F37" s="54">
        <v>5.14</v>
      </c>
      <c r="G37" s="65">
        <v>136.91999999999999</v>
      </c>
      <c r="H37" s="61">
        <v>4.5999999999999996</v>
      </c>
      <c r="I37" s="62">
        <v>0.8</v>
      </c>
      <c r="J37" s="63">
        <v>27.7</v>
      </c>
    </row>
    <row r="38" spans="1:11" ht="15.75" thickBot="1">
      <c r="A38" s="2"/>
      <c r="B38" s="17"/>
      <c r="C38" s="8"/>
      <c r="D38" s="49"/>
      <c r="E38" s="8"/>
      <c r="F38" s="35"/>
      <c r="G38" s="8"/>
      <c r="H38" s="8"/>
      <c r="I38" s="8"/>
      <c r="J38" s="46"/>
    </row>
    <row r="39" spans="1:11" ht="15.75" thickBot="1">
      <c r="A39" s="10"/>
      <c r="B39" s="11"/>
      <c r="C39" s="11"/>
      <c r="D39" s="12"/>
      <c r="E39" s="13"/>
      <c r="F39" s="14"/>
      <c r="G39" s="14">
        <f>SUM(G33:G38)</f>
        <v>797.52</v>
      </c>
      <c r="H39" s="21">
        <f>SUM(H33:H38)</f>
        <v>21.700000000000003</v>
      </c>
      <c r="I39" s="21">
        <f>SUM(I33:I38)</f>
        <v>13.899999999999999</v>
      </c>
      <c r="J39" s="26">
        <f>SUM(J33:J38)</f>
        <v>146.39999999999998</v>
      </c>
    </row>
    <row r="40" spans="1:11" ht="30">
      <c r="A40" s="7" t="s">
        <v>28</v>
      </c>
      <c r="B40" s="3" t="s">
        <v>29</v>
      </c>
      <c r="C40" s="3">
        <v>156</v>
      </c>
      <c r="D40" s="73" t="s">
        <v>140</v>
      </c>
      <c r="E40" s="8">
        <v>200</v>
      </c>
      <c r="F40" s="33">
        <v>17.29</v>
      </c>
      <c r="G40" s="4">
        <v>116.2</v>
      </c>
      <c r="H40" s="8">
        <v>6.8</v>
      </c>
      <c r="I40" s="8">
        <v>5</v>
      </c>
      <c r="J40" s="43">
        <v>11</v>
      </c>
    </row>
    <row r="41" spans="1:11">
      <c r="A41" s="2"/>
      <c r="B41" s="3"/>
      <c r="C41" s="3"/>
      <c r="D41" s="74"/>
      <c r="E41" s="8"/>
      <c r="F41" s="33"/>
      <c r="G41" s="4"/>
      <c r="H41" s="8"/>
      <c r="I41" s="8"/>
      <c r="J41" s="43"/>
    </row>
    <row r="42" spans="1:11" ht="15.75" thickBot="1">
      <c r="A42" s="2"/>
      <c r="B42" s="6"/>
      <c r="C42" s="17"/>
      <c r="D42" s="19"/>
      <c r="E42" s="36"/>
      <c r="F42" s="35"/>
      <c r="G42" s="36"/>
      <c r="H42" s="36"/>
      <c r="I42" s="36"/>
      <c r="J42" s="37"/>
    </row>
    <row r="43" spans="1:11" ht="15.75" thickBot="1">
      <c r="A43" s="10"/>
      <c r="B43" s="47"/>
      <c r="C43" s="47"/>
      <c r="D43" s="47"/>
      <c r="E43" s="48"/>
      <c r="F43" s="52">
        <f>F7+F8+F9+F10+F14+F15+F18+F19+F20+F21+F23+F24+F25+F28+F29+F33+F34+F35+F36+F37+F40</f>
        <v>273.55000000000007</v>
      </c>
      <c r="G43" s="48">
        <f>SUM(G40:G42)</f>
        <v>116.2</v>
      </c>
      <c r="H43" s="48">
        <f>SUM(H40:H42)</f>
        <v>6.8</v>
      </c>
      <c r="I43" s="48">
        <f>SUM(I40:I42)</f>
        <v>5</v>
      </c>
      <c r="J43" s="25">
        <f>SUM(J40:J42)</f>
        <v>11</v>
      </c>
    </row>
  </sheetData>
  <mergeCells count="2">
    <mergeCell ref="B5:D5"/>
    <mergeCell ref="B4:F4"/>
  </mergeCells>
  <pageMargins left="0.70866141732283472" right="0.70866141732283472" top="0.74803149606299213" bottom="0.74803149606299213" header="0.31496062992125984" footer="0.31496062992125984"/>
  <pageSetup paperSize="9" scale="7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90"/>
  <sheetViews>
    <sheetView topLeftCell="A13" workbookViewId="0">
      <selection activeCell="H19" sqref="H19"/>
    </sheetView>
  </sheetViews>
  <sheetFormatPr defaultRowHeight="15"/>
  <sheetData>
    <row r="1" spans="1:25">
      <c r="M1" t="s">
        <v>40</v>
      </c>
      <c r="V1" t="s">
        <v>40</v>
      </c>
    </row>
    <row r="2" spans="1:25" ht="15.75">
      <c r="A2" s="76" t="s">
        <v>31</v>
      </c>
      <c r="B2" s="76"/>
      <c r="C2" s="76"/>
      <c r="D2" s="77"/>
      <c r="E2" s="77" t="s">
        <v>40</v>
      </c>
      <c r="F2" s="77" t="s">
        <v>41</v>
      </c>
      <c r="G2" s="77" t="s">
        <v>42</v>
      </c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</row>
    <row r="3" spans="1:25" ht="15.75">
      <c r="A3" s="77"/>
      <c r="B3" s="77"/>
      <c r="C3" s="77"/>
      <c r="D3" s="77"/>
      <c r="E3" s="77"/>
      <c r="F3" s="77"/>
      <c r="G3" s="77"/>
      <c r="H3" s="77"/>
      <c r="I3" s="77"/>
      <c r="J3" s="76" t="s">
        <v>55</v>
      </c>
      <c r="K3" s="76"/>
      <c r="L3" s="76"/>
      <c r="M3" s="77"/>
      <c r="N3" s="77"/>
      <c r="O3" s="77"/>
      <c r="P3" s="77"/>
      <c r="Q3" s="77"/>
      <c r="R3" s="76" t="s">
        <v>74</v>
      </c>
      <c r="S3" s="76"/>
      <c r="T3" s="76"/>
      <c r="U3" s="76"/>
      <c r="V3" s="77"/>
      <c r="W3" s="77"/>
      <c r="X3" s="77"/>
      <c r="Y3" s="77"/>
    </row>
    <row r="4" spans="1:25" ht="15.75">
      <c r="A4" s="77" t="s">
        <v>35</v>
      </c>
      <c r="B4" s="77"/>
      <c r="C4" s="77"/>
      <c r="D4" s="77"/>
      <c r="E4" s="77">
        <v>28</v>
      </c>
      <c r="F4" s="77">
        <v>105</v>
      </c>
      <c r="G4" s="77">
        <f>E4*F4/1000</f>
        <v>2.94</v>
      </c>
      <c r="H4" s="77"/>
      <c r="I4" s="77"/>
      <c r="J4" s="77" t="s">
        <v>56</v>
      </c>
      <c r="K4" s="77"/>
      <c r="L4" s="77"/>
      <c r="M4" s="77">
        <v>101.5</v>
      </c>
      <c r="N4" s="77">
        <v>45</v>
      </c>
      <c r="O4" s="77">
        <f>M4*N4/1000</f>
        <v>4.5674999999999999</v>
      </c>
      <c r="P4" s="77"/>
      <c r="Q4" s="77"/>
      <c r="R4" s="77" t="s">
        <v>75</v>
      </c>
      <c r="S4" s="77"/>
      <c r="T4" s="77"/>
      <c r="U4" s="77"/>
      <c r="V4" s="77">
        <v>109.7</v>
      </c>
      <c r="W4" s="77">
        <v>475</v>
      </c>
      <c r="X4" s="77">
        <f>V4*W4/1000</f>
        <v>52.107500000000002</v>
      </c>
      <c r="Y4" s="77"/>
    </row>
    <row r="5" spans="1:25" ht="15.75">
      <c r="A5" s="77" t="s">
        <v>39</v>
      </c>
      <c r="B5" s="77"/>
      <c r="C5" s="77"/>
      <c r="D5" s="77"/>
      <c r="E5" s="77">
        <v>1.6</v>
      </c>
      <c r="F5" s="77">
        <v>16</v>
      </c>
      <c r="G5" s="77">
        <f t="shared" ref="G5:G39" si="0">E5*F5/1000</f>
        <v>2.5600000000000001E-2</v>
      </c>
      <c r="H5" s="77"/>
      <c r="I5" s="77"/>
      <c r="J5" s="77" t="s">
        <v>57</v>
      </c>
      <c r="K5" s="77"/>
      <c r="L5" s="77"/>
      <c r="M5" s="77">
        <v>2</v>
      </c>
      <c r="N5" s="77">
        <v>1047.82</v>
      </c>
      <c r="O5" s="77">
        <f t="shared" ref="O5:O33" si="1">M5*N5/1000</f>
        <v>2.0956399999999999</v>
      </c>
      <c r="P5" s="77"/>
      <c r="Q5" s="77"/>
      <c r="R5" s="77" t="s">
        <v>76</v>
      </c>
      <c r="S5" s="77"/>
      <c r="T5" s="77"/>
      <c r="U5" s="77"/>
      <c r="V5" s="77">
        <v>31.6</v>
      </c>
      <c r="W5" s="77">
        <v>45</v>
      </c>
      <c r="X5" s="77">
        <f t="shared" ref="X5:X46" si="2">V5*W5/1000</f>
        <v>1.4219999999999999</v>
      </c>
      <c r="Y5" s="77"/>
    </row>
    <row r="6" spans="1:25" ht="15.75">
      <c r="A6" s="77" t="s">
        <v>36</v>
      </c>
      <c r="B6" s="77"/>
      <c r="C6" s="77"/>
      <c r="D6" s="77"/>
      <c r="E6" s="77">
        <v>6</v>
      </c>
      <c r="F6" s="77">
        <v>1047.82</v>
      </c>
      <c r="G6" s="77">
        <f t="shared" si="0"/>
        <v>6.2869200000000003</v>
      </c>
      <c r="H6" s="77"/>
      <c r="I6" s="77"/>
      <c r="J6" s="77" t="s">
        <v>58</v>
      </c>
      <c r="K6" s="77"/>
      <c r="L6" s="77"/>
      <c r="M6" s="77">
        <v>10</v>
      </c>
      <c r="N6" s="77">
        <v>191.84</v>
      </c>
      <c r="O6" s="77">
        <f t="shared" si="1"/>
        <v>1.9184000000000001</v>
      </c>
      <c r="P6" s="77"/>
      <c r="Q6" s="77"/>
      <c r="R6" s="77" t="s">
        <v>80</v>
      </c>
      <c r="S6" s="77"/>
      <c r="T6" s="77"/>
      <c r="U6" s="77"/>
      <c r="V6" s="77">
        <v>3.6</v>
      </c>
      <c r="W6" s="77">
        <v>110</v>
      </c>
      <c r="X6" s="77">
        <f t="shared" si="2"/>
        <v>0.39600000000000002</v>
      </c>
      <c r="Y6" s="77"/>
    </row>
    <row r="7" spans="1:25" ht="15.75">
      <c r="A7" s="77" t="s">
        <v>37</v>
      </c>
      <c r="B7" s="77"/>
      <c r="C7" s="77"/>
      <c r="D7" s="77"/>
      <c r="E7" s="77">
        <v>113.6</v>
      </c>
      <c r="F7" s="77">
        <v>237.5</v>
      </c>
      <c r="G7" s="77">
        <f t="shared" si="0"/>
        <v>26.98</v>
      </c>
      <c r="H7" s="77"/>
      <c r="I7" s="77"/>
      <c r="J7" s="77" t="s">
        <v>59</v>
      </c>
      <c r="K7" s="77"/>
      <c r="L7" s="77"/>
      <c r="M7" s="77">
        <v>1</v>
      </c>
      <c r="N7" s="77">
        <v>46</v>
      </c>
      <c r="O7" s="77">
        <f t="shared" si="1"/>
        <v>4.5999999999999999E-2</v>
      </c>
      <c r="P7" s="77">
        <f>O4+O5+O6</f>
        <v>8.5815400000000004</v>
      </c>
      <c r="Q7" s="77"/>
      <c r="R7" s="77" t="s">
        <v>19</v>
      </c>
      <c r="S7" s="77"/>
      <c r="T7" s="77"/>
      <c r="U7" s="77"/>
      <c r="V7" s="77">
        <v>3.6</v>
      </c>
      <c r="W7" s="77">
        <v>85.86</v>
      </c>
      <c r="X7" s="77">
        <f t="shared" si="2"/>
        <v>0.30909599999999998</v>
      </c>
      <c r="Y7" s="77"/>
    </row>
    <row r="8" spans="1:25" ht="15.75">
      <c r="A8" s="77" t="s">
        <v>38</v>
      </c>
      <c r="B8" s="77"/>
      <c r="C8" s="77"/>
      <c r="D8" s="77"/>
      <c r="E8" s="77">
        <v>40</v>
      </c>
      <c r="F8" s="77">
        <v>64.900000000000006</v>
      </c>
      <c r="G8" s="77">
        <f t="shared" si="0"/>
        <v>2.5960000000000001</v>
      </c>
      <c r="H8" s="77">
        <f>G4+G5+G6+G7+G8</f>
        <v>38.828519999999997</v>
      </c>
      <c r="I8" s="77"/>
      <c r="J8" s="77"/>
      <c r="K8" s="77"/>
      <c r="L8" s="77"/>
      <c r="M8" s="77"/>
      <c r="N8" s="77"/>
      <c r="O8" s="77"/>
      <c r="P8" s="77"/>
      <c r="Q8" s="77"/>
      <c r="R8" s="77" t="s">
        <v>77</v>
      </c>
      <c r="S8" s="77"/>
      <c r="T8" s="77"/>
      <c r="U8" s="77"/>
      <c r="V8" s="77">
        <v>11.4</v>
      </c>
      <c r="W8" s="77">
        <v>33</v>
      </c>
      <c r="X8" s="77">
        <f t="shared" si="2"/>
        <v>0.37619999999999998</v>
      </c>
      <c r="Y8" s="77"/>
    </row>
    <row r="9" spans="1:25" ht="15.75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 t="s">
        <v>78</v>
      </c>
      <c r="S9" s="77"/>
      <c r="T9" s="77"/>
      <c r="U9" s="77"/>
      <c r="V9" s="77">
        <v>12</v>
      </c>
      <c r="W9" s="77">
        <v>237.5</v>
      </c>
      <c r="X9" s="77">
        <f t="shared" si="2"/>
        <v>2.85</v>
      </c>
      <c r="Y9" s="77"/>
    </row>
    <row r="10" spans="1:25" ht="15.75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 t="s">
        <v>38</v>
      </c>
      <c r="S10" s="77"/>
      <c r="T10" s="77"/>
      <c r="U10" s="77"/>
      <c r="V10" s="77">
        <v>12</v>
      </c>
      <c r="W10" s="77">
        <v>64.900000000000006</v>
      </c>
      <c r="X10" s="77">
        <f t="shared" si="2"/>
        <v>0.77880000000000005</v>
      </c>
      <c r="Y10" s="77"/>
    </row>
    <row r="11" spans="1:25" ht="15.75">
      <c r="A11" s="76" t="s">
        <v>32</v>
      </c>
      <c r="B11" s="76"/>
      <c r="C11" s="77"/>
      <c r="D11" s="77"/>
      <c r="E11" s="77"/>
      <c r="F11" s="77"/>
      <c r="G11" s="77"/>
      <c r="H11" s="77"/>
      <c r="I11" s="77"/>
      <c r="J11" s="76" t="s">
        <v>33</v>
      </c>
      <c r="K11" s="76"/>
      <c r="L11" s="77"/>
      <c r="M11" s="77"/>
      <c r="N11" s="77"/>
      <c r="O11" s="77"/>
      <c r="P11" s="77"/>
      <c r="Q11" s="77"/>
      <c r="R11" s="77" t="s">
        <v>79</v>
      </c>
      <c r="S11" s="77"/>
      <c r="T11" s="77"/>
      <c r="U11" s="77"/>
      <c r="V11" s="77">
        <v>3.6</v>
      </c>
      <c r="W11" s="77">
        <v>141.6</v>
      </c>
      <c r="X11" s="77">
        <f t="shared" si="2"/>
        <v>0.50975999999999999</v>
      </c>
      <c r="Y11" s="77"/>
    </row>
    <row r="12" spans="1:25" ht="15.75">
      <c r="A12" s="77" t="s">
        <v>19</v>
      </c>
      <c r="B12" s="77"/>
      <c r="C12" s="77"/>
      <c r="D12" s="77"/>
      <c r="E12" s="77">
        <v>30</v>
      </c>
      <c r="F12" s="77">
        <v>85.86</v>
      </c>
      <c r="G12" s="77">
        <f t="shared" si="0"/>
        <v>2.5758000000000001</v>
      </c>
      <c r="H12" s="77"/>
      <c r="I12" s="77"/>
      <c r="J12" s="77" t="s">
        <v>62</v>
      </c>
      <c r="K12" s="77"/>
      <c r="L12" s="77"/>
      <c r="M12" s="77">
        <v>4</v>
      </c>
      <c r="N12" s="77">
        <v>550</v>
      </c>
      <c r="O12" s="77">
        <f t="shared" si="1"/>
        <v>2.2000000000000002</v>
      </c>
      <c r="P12" s="77"/>
      <c r="Q12" s="77"/>
      <c r="R12" s="77" t="s">
        <v>39</v>
      </c>
      <c r="S12" s="77"/>
      <c r="T12" s="77"/>
      <c r="U12" s="77"/>
      <c r="V12" s="77">
        <v>0.8</v>
      </c>
      <c r="W12" s="77">
        <v>16</v>
      </c>
      <c r="X12" s="77">
        <f t="shared" si="2"/>
        <v>1.2800000000000001E-2</v>
      </c>
      <c r="Y12" s="78">
        <f>X4+X5+X6+X7+X8+X9+X10+X11+X12</f>
        <v>58.76215599999999</v>
      </c>
    </row>
    <row r="13" spans="1:25" ht="15.75">
      <c r="A13" s="77" t="s">
        <v>57</v>
      </c>
      <c r="B13" s="77"/>
      <c r="C13" s="77"/>
      <c r="D13" s="77"/>
      <c r="E13" s="77">
        <v>10</v>
      </c>
      <c r="F13" s="77">
        <v>1047.82</v>
      </c>
      <c r="G13" s="77">
        <f t="shared" si="0"/>
        <v>10.478199999999999</v>
      </c>
      <c r="H13" s="77">
        <f>G12+G13</f>
        <v>13.053999999999998</v>
      </c>
      <c r="I13" s="77"/>
      <c r="J13" s="77" t="s">
        <v>61</v>
      </c>
      <c r="K13" s="77"/>
      <c r="L13" s="77"/>
      <c r="M13" s="77">
        <v>100</v>
      </c>
      <c r="N13" s="77">
        <v>64.900000000000006</v>
      </c>
      <c r="O13" s="77">
        <f t="shared" si="1"/>
        <v>6.4900000000000011</v>
      </c>
      <c r="P13" s="77"/>
      <c r="Q13" s="77"/>
      <c r="R13" s="77"/>
      <c r="S13" s="77"/>
      <c r="T13" s="77"/>
      <c r="U13" s="77"/>
      <c r="V13" s="77"/>
      <c r="W13" s="77"/>
      <c r="X13" s="77"/>
      <c r="Y13" s="77"/>
    </row>
    <row r="14" spans="1:25" ht="15.75">
      <c r="A14" s="77" t="s">
        <v>86</v>
      </c>
      <c r="B14" s="77"/>
      <c r="C14" s="77"/>
      <c r="D14" s="77"/>
      <c r="E14" s="77">
        <v>20</v>
      </c>
      <c r="F14" s="77">
        <v>721.3</v>
      </c>
      <c r="G14" s="77">
        <f t="shared" si="0"/>
        <v>14.426</v>
      </c>
      <c r="H14" s="77">
        <f>G12+G13+G14</f>
        <v>27.479999999999997</v>
      </c>
      <c r="I14" s="77"/>
      <c r="J14" s="77" t="s">
        <v>60</v>
      </c>
      <c r="K14" s="77"/>
      <c r="L14" s="77"/>
      <c r="M14" s="77">
        <v>15</v>
      </c>
      <c r="N14" s="77">
        <v>74</v>
      </c>
      <c r="O14" s="77">
        <f t="shared" si="1"/>
        <v>1.1100000000000001</v>
      </c>
      <c r="P14" s="77">
        <f>O12+O13+O14</f>
        <v>9.8000000000000007</v>
      </c>
      <c r="Q14" s="77"/>
      <c r="R14" s="76" t="s">
        <v>81</v>
      </c>
      <c r="S14" s="77"/>
      <c r="T14" s="77"/>
      <c r="U14" s="77"/>
      <c r="V14" s="77"/>
      <c r="W14" s="77"/>
      <c r="X14" s="77"/>
      <c r="Y14" s="77"/>
    </row>
    <row r="15" spans="1:25" ht="15.75">
      <c r="A15" s="77" t="s">
        <v>99</v>
      </c>
      <c r="B15" s="77"/>
      <c r="C15" s="77"/>
      <c r="D15" s="77"/>
      <c r="E15" s="77">
        <v>10</v>
      </c>
      <c r="F15" s="77">
        <v>189.47</v>
      </c>
      <c r="G15" s="77">
        <f t="shared" si="0"/>
        <v>1.8947000000000001</v>
      </c>
      <c r="H15" s="77">
        <f>H13+G15</f>
        <v>14.948699999999999</v>
      </c>
      <c r="I15" s="77"/>
      <c r="J15" s="77"/>
      <c r="K15" s="77"/>
      <c r="L15" s="77"/>
      <c r="M15" s="77"/>
      <c r="N15" s="77"/>
      <c r="O15" s="77"/>
      <c r="P15" s="77"/>
      <c r="Q15" s="77"/>
      <c r="R15" s="77" t="s">
        <v>82</v>
      </c>
      <c r="S15" s="77"/>
      <c r="T15" s="77"/>
      <c r="U15" s="77"/>
      <c r="V15" s="77">
        <v>82</v>
      </c>
      <c r="W15" s="77">
        <v>570</v>
      </c>
      <c r="X15" s="77">
        <f t="shared" si="2"/>
        <v>46.74</v>
      </c>
      <c r="Y15" s="77"/>
    </row>
    <row r="16" spans="1:25" ht="15.75">
      <c r="A16" s="77"/>
      <c r="B16" s="77"/>
      <c r="C16" s="77"/>
      <c r="D16" s="77"/>
      <c r="E16" s="77"/>
      <c r="F16" s="77"/>
      <c r="G16" s="77"/>
      <c r="H16" s="77"/>
      <c r="I16" s="77"/>
      <c r="J16" s="76" t="s">
        <v>63</v>
      </c>
      <c r="K16" s="76"/>
      <c r="L16" s="76"/>
      <c r="M16" s="77"/>
      <c r="N16" s="77"/>
      <c r="O16" s="77"/>
      <c r="P16" s="77"/>
      <c r="Q16" s="77"/>
      <c r="R16" s="77" t="s">
        <v>77</v>
      </c>
      <c r="S16" s="77"/>
      <c r="T16" s="77"/>
      <c r="U16" s="77"/>
      <c r="V16" s="77">
        <v>18</v>
      </c>
      <c r="W16" s="77">
        <v>33</v>
      </c>
      <c r="X16" s="77">
        <f t="shared" si="2"/>
        <v>0.59399999999999997</v>
      </c>
      <c r="Y16" s="77"/>
    </row>
    <row r="17" spans="1:25" ht="15.75">
      <c r="A17" s="76" t="s">
        <v>34</v>
      </c>
      <c r="B17" s="76"/>
      <c r="C17" s="77"/>
      <c r="D17" s="77"/>
      <c r="E17" s="77"/>
      <c r="F17" s="77"/>
      <c r="G17" s="77"/>
      <c r="H17" s="77"/>
      <c r="I17" s="77"/>
      <c r="J17" s="77" t="s">
        <v>64</v>
      </c>
      <c r="K17" s="77"/>
      <c r="L17" s="77"/>
      <c r="M17" s="77">
        <v>1</v>
      </c>
      <c r="N17" s="77">
        <v>600</v>
      </c>
      <c r="O17" s="77">
        <f t="shared" si="1"/>
        <v>0.6</v>
      </c>
      <c r="P17" s="77"/>
      <c r="Q17" s="77"/>
      <c r="R17" s="77" t="s">
        <v>83</v>
      </c>
      <c r="S17" s="77"/>
      <c r="T17" s="77"/>
      <c r="U17" s="77"/>
      <c r="V17" s="77">
        <v>12</v>
      </c>
      <c r="W17" s="77">
        <v>250</v>
      </c>
      <c r="X17" s="77">
        <f t="shared" si="2"/>
        <v>3</v>
      </c>
      <c r="Y17" s="77"/>
    </row>
    <row r="18" spans="1:25" ht="15.75">
      <c r="A18" s="77" t="s">
        <v>43</v>
      </c>
      <c r="B18" s="77"/>
      <c r="C18" s="77"/>
      <c r="D18" s="77"/>
      <c r="E18" s="77">
        <v>100</v>
      </c>
      <c r="F18" s="77">
        <v>40</v>
      </c>
      <c r="G18" s="77">
        <f t="shared" si="0"/>
        <v>4</v>
      </c>
      <c r="H18" s="77"/>
      <c r="I18" s="77"/>
      <c r="J18" s="77" t="s">
        <v>60</v>
      </c>
      <c r="K18" s="77"/>
      <c r="L18" s="77"/>
      <c r="M18" s="77">
        <v>11</v>
      </c>
      <c r="N18" s="77">
        <v>74</v>
      </c>
      <c r="O18" s="77">
        <f t="shared" si="1"/>
        <v>0.81399999999999995</v>
      </c>
      <c r="P18" s="77"/>
      <c r="Q18" s="77"/>
      <c r="R18" s="77" t="s">
        <v>67</v>
      </c>
      <c r="S18" s="77"/>
      <c r="T18" s="77"/>
      <c r="U18" s="77"/>
      <c r="V18" s="77">
        <v>5</v>
      </c>
      <c r="W18" s="77">
        <v>110</v>
      </c>
      <c r="X18" s="77">
        <f t="shared" si="2"/>
        <v>0.55000000000000004</v>
      </c>
      <c r="Y18" s="77"/>
    </row>
    <row r="19" spans="1:25" ht="15.75">
      <c r="A19" s="77" t="s">
        <v>39</v>
      </c>
      <c r="B19" s="77"/>
      <c r="C19" s="77"/>
      <c r="D19" s="77"/>
      <c r="E19" s="77">
        <v>2</v>
      </c>
      <c r="F19" s="77">
        <v>16</v>
      </c>
      <c r="G19" s="77">
        <f t="shared" si="0"/>
        <v>3.2000000000000001E-2</v>
      </c>
      <c r="H19" s="78">
        <f>G18+G19</f>
        <v>4.032</v>
      </c>
      <c r="I19" s="77"/>
      <c r="J19" s="77" t="s">
        <v>92</v>
      </c>
      <c r="K19" s="77"/>
      <c r="L19" s="77"/>
      <c r="M19" s="77">
        <v>52</v>
      </c>
      <c r="N19" s="77">
        <v>64.900000000000006</v>
      </c>
      <c r="O19" s="77">
        <f t="shared" si="1"/>
        <v>3.3748</v>
      </c>
      <c r="P19" s="78">
        <f>O17+O18+O19</f>
        <v>4.7888000000000002</v>
      </c>
      <c r="Q19" s="77"/>
      <c r="R19" s="77" t="s">
        <v>84</v>
      </c>
      <c r="S19" s="77"/>
      <c r="T19" s="77"/>
      <c r="U19" s="77"/>
      <c r="V19" s="77">
        <v>3.8</v>
      </c>
      <c r="W19" s="77">
        <v>46</v>
      </c>
      <c r="X19" s="77">
        <f t="shared" si="2"/>
        <v>0.17479999999999998</v>
      </c>
      <c r="Y19" s="77"/>
    </row>
    <row r="20" spans="1:25" ht="15.75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 t="s">
        <v>85</v>
      </c>
      <c r="S20" s="77"/>
      <c r="T20" s="77"/>
      <c r="U20" s="77"/>
      <c r="V20" s="77">
        <v>1</v>
      </c>
      <c r="W20" s="77">
        <v>16</v>
      </c>
      <c r="X20" s="77">
        <f t="shared" si="2"/>
        <v>1.6E-2</v>
      </c>
      <c r="Y20" s="78">
        <f>X15+X16+X17+X18+X19+X20</f>
        <v>51.074799999999996</v>
      </c>
    </row>
    <row r="21" spans="1:25" ht="15.75">
      <c r="A21" s="77"/>
      <c r="B21" s="77"/>
      <c r="C21" s="77"/>
      <c r="D21" s="77"/>
      <c r="E21" s="77"/>
      <c r="F21" s="77"/>
      <c r="G21" s="77"/>
      <c r="H21" s="77"/>
      <c r="I21" s="77"/>
      <c r="J21" s="76" t="s">
        <v>65</v>
      </c>
      <c r="K21" s="76"/>
      <c r="L21" s="76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</row>
    <row r="22" spans="1:25" ht="15.75">
      <c r="A22" s="77"/>
      <c r="B22" s="77"/>
      <c r="C22" s="77"/>
      <c r="D22" s="77"/>
      <c r="E22" s="77"/>
      <c r="F22" s="77"/>
      <c r="G22" s="77"/>
      <c r="H22" s="77"/>
      <c r="I22" s="77"/>
      <c r="J22" s="77" t="s">
        <v>66</v>
      </c>
      <c r="K22" s="77"/>
      <c r="L22" s="77"/>
      <c r="M22" s="77">
        <v>34.5</v>
      </c>
      <c r="N22" s="77">
        <v>46</v>
      </c>
      <c r="O22" s="77">
        <f t="shared" si="1"/>
        <v>1.587</v>
      </c>
      <c r="P22" s="77"/>
      <c r="Q22" s="77"/>
      <c r="R22" s="76" t="s">
        <v>87</v>
      </c>
      <c r="S22" s="76"/>
      <c r="T22" s="76"/>
      <c r="U22" s="76"/>
      <c r="V22" s="76"/>
      <c r="W22" s="76"/>
      <c r="X22" s="77"/>
      <c r="Y22" s="77"/>
    </row>
    <row r="23" spans="1:25" ht="15.75">
      <c r="A23" s="76" t="s">
        <v>44</v>
      </c>
      <c r="B23" s="76"/>
      <c r="C23" s="76"/>
      <c r="D23" s="76"/>
      <c r="E23" s="77"/>
      <c r="F23" s="77"/>
      <c r="G23" s="77"/>
      <c r="H23" s="77"/>
      <c r="I23" s="77"/>
      <c r="J23" s="77" t="s">
        <v>60</v>
      </c>
      <c r="K23" s="77"/>
      <c r="L23" s="77"/>
      <c r="M23" s="77">
        <v>1.8</v>
      </c>
      <c r="N23" s="77">
        <v>74</v>
      </c>
      <c r="O23" s="77">
        <f t="shared" si="1"/>
        <v>0.13320000000000001</v>
      </c>
      <c r="P23" s="77"/>
      <c r="Q23" s="77"/>
      <c r="R23" s="77" t="s">
        <v>88</v>
      </c>
      <c r="S23" s="77"/>
      <c r="T23" s="77"/>
      <c r="U23" s="77"/>
      <c r="V23" s="77">
        <v>9.1999999999999993</v>
      </c>
      <c r="W23" s="77">
        <v>52</v>
      </c>
      <c r="X23" s="77">
        <f t="shared" si="2"/>
        <v>0.47839999999999999</v>
      </c>
      <c r="Y23" s="77"/>
    </row>
    <row r="24" spans="1:25" ht="15.75">
      <c r="A24" s="77" t="s">
        <v>45</v>
      </c>
      <c r="B24" s="77"/>
      <c r="C24" s="77"/>
      <c r="D24" s="77"/>
      <c r="E24" s="77">
        <v>25</v>
      </c>
      <c r="F24" s="77">
        <v>20</v>
      </c>
      <c r="G24" s="77">
        <f t="shared" si="0"/>
        <v>0.5</v>
      </c>
      <c r="H24" s="77"/>
      <c r="I24" s="77"/>
      <c r="J24" s="77" t="s">
        <v>67</v>
      </c>
      <c r="K24" s="77"/>
      <c r="L24" s="77"/>
      <c r="M24" s="77">
        <v>1.6</v>
      </c>
      <c r="N24" s="77">
        <v>110</v>
      </c>
      <c r="O24" s="77">
        <f t="shared" si="1"/>
        <v>0.17599999999999999</v>
      </c>
      <c r="P24" s="77"/>
      <c r="Q24" s="77"/>
      <c r="R24" s="77" t="s">
        <v>89</v>
      </c>
      <c r="S24" s="77"/>
      <c r="T24" s="77"/>
      <c r="U24" s="77"/>
      <c r="V24" s="77">
        <v>99.3</v>
      </c>
      <c r="W24" s="77">
        <v>31</v>
      </c>
      <c r="X24" s="77">
        <f t="shared" si="2"/>
        <v>3.0782999999999996</v>
      </c>
      <c r="Y24" s="77"/>
    </row>
    <row r="25" spans="1:25" ht="15.75">
      <c r="A25" s="77" t="s">
        <v>35</v>
      </c>
      <c r="B25" s="77"/>
      <c r="C25" s="77"/>
      <c r="D25" s="77"/>
      <c r="E25" s="77">
        <v>22.2</v>
      </c>
      <c r="F25" s="77">
        <v>0</v>
      </c>
      <c r="G25" s="77">
        <f t="shared" si="0"/>
        <v>0</v>
      </c>
      <c r="H25" s="77"/>
      <c r="I25" s="77"/>
      <c r="J25" s="77" t="s">
        <v>39</v>
      </c>
      <c r="K25" s="77"/>
      <c r="L25" s="77"/>
      <c r="M25" s="77">
        <v>0.5</v>
      </c>
      <c r="N25" s="77">
        <v>16</v>
      </c>
      <c r="O25" s="77">
        <f t="shared" si="1"/>
        <v>8.0000000000000002E-3</v>
      </c>
      <c r="P25" s="77"/>
      <c r="Q25" s="77"/>
      <c r="R25" s="77" t="s">
        <v>56</v>
      </c>
      <c r="S25" s="77"/>
      <c r="T25" s="77"/>
      <c r="U25" s="77"/>
      <c r="V25" s="77">
        <v>14.4</v>
      </c>
      <c r="W25" s="77">
        <v>45</v>
      </c>
      <c r="X25" s="77">
        <f t="shared" si="2"/>
        <v>0.64800000000000002</v>
      </c>
      <c r="Y25" s="77"/>
    </row>
    <row r="26" spans="1:25" ht="15.75">
      <c r="A26" s="77" t="s">
        <v>46</v>
      </c>
      <c r="B26" s="77"/>
      <c r="C26" s="77"/>
      <c r="D26" s="77"/>
      <c r="E26" s="77">
        <v>97.2</v>
      </c>
      <c r="F26" s="77">
        <v>64.900000000000006</v>
      </c>
      <c r="G26" s="77">
        <f t="shared" si="0"/>
        <v>6.3082800000000008</v>
      </c>
      <c r="H26" s="77"/>
      <c r="I26" s="77"/>
      <c r="J26" s="77" t="s">
        <v>68</v>
      </c>
      <c r="K26" s="77"/>
      <c r="L26" s="77"/>
      <c r="M26" s="77">
        <v>1.2</v>
      </c>
      <c r="N26" s="77">
        <v>160</v>
      </c>
      <c r="O26" s="77">
        <f t="shared" si="1"/>
        <v>0.192</v>
      </c>
      <c r="P26" s="77"/>
      <c r="Q26" s="77"/>
      <c r="R26" s="77" t="s">
        <v>90</v>
      </c>
      <c r="S26" s="77"/>
      <c r="T26" s="77"/>
      <c r="U26" s="77"/>
      <c r="V26" s="77">
        <v>5.5</v>
      </c>
      <c r="W26" s="77">
        <v>33</v>
      </c>
      <c r="X26" s="77">
        <f t="shared" si="2"/>
        <v>0.18149999999999999</v>
      </c>
      <c r="Y26" s="77"/>
    </row>
    <row r="27" spans="1:25" ht="15.75">
      <c r="A27" s="77" t="s">
        <v>48</v>
      </c>
      <c r="B27" s="77"/>
      <c r="C27" s="77"/>
      <c r="D27" s="77"/>
      <c r="E27" s="77">
        <v>1</v>
      </c>
      <c r="F27" s="77">
        <v>16</v>
      </c>
      <c r="G27" s="77">
        <f t="shared" si="0"/>
        <v>1.6E-2</v>
      </c>
      <c r="H27" s="77"/>
      <c r="I27" s="77"/>
      <c r="J27" s="77" t="s">
        <v>69</v>
      </c>
      <c r="K27" s="77"/>
      <c r="L27" s="77"/>
      <c r="M27" s="77">
        <v>78.599999999999994</v>
      </c>
      <c r="N27" s="77">
        <v>31</v>
      </c>
      <c r="O27" s="77">
        <f t="shared" si="1"/>
        <v>2.4365999999999999</v>
      </c>
      <c r="P27" s="77"/>
      <c r="Q27" s="77"/>
      <c r="R27" s="77" t="s">
        <v>67</v>
      </c>
      <c r="S27" s="77"/>
      <c r="T27" s="77"/>
      <c r="U27" s="77"/>
      <c r="V27" s="77">
        <v>4.5999999999999996</v>
      </c>
      <c r="W27" s="77">
        <v>110</v>
      </c>
      <c r="X27" s="77">
        <f t="shared" si="2"/>
        <v>0.50599999999999989</v>
      </c>
      <c r="Y27" s="77"/>
    </row>
    <row r="28" spans="1:25" ht="15.75">
      <c r="A28" s="77" t="s">
        <v>47</v>
      </c>
      <c r="B28" s="77"/>
      <c r="C28" s="77"/>
      <c r="D28" s="77"/>
      <c r="E28" s="77">
        <v>5</v>
      </c>
      <c r="F28" s="77">
        <v>1047.82</v>
      </c>
      <c r="G28" s="77">
        <f t="shared" si="0"/>
        <v>5.2390999999999996</v>
      </c>
      <c r="H28" s="78">
        <f>G24+G25+G26+G27+G28</f>
        <v>12.06338</v>
      </c>
      <c r="I28" s="77"/>
      <c r="J28" s="77" t="s">
        <v>70</v>
      </c>
      <c r="K28" s="77"/>
      <c r="L28" s="77"/>
      <c r="M28" s="77">
        <v>10.5</v>
      </c>
      <c r="N28" s="77">
        <v>64.900000000000006</v>
      </c>
      <c r="O28" s="77">
        <f t="shared" si="1"/>
        <v>0.68145</v>
      </c>
      <c r="P28" s="77"/>
      <c r="Q28" s="77"/>
      <c r="R28" s="77" t="s">
        <v>39</v>
      </c>
      <c r="S28" s="77"/>
      <c r="T28" s="77"/>
      <c r="U28" s="77"/>
      <c r="V28" s="77">
        <v>2.2999999999999998</v>
      </c>
      <c r="W28" s="77">
        <v>16</v>
      </c>
      <c r="X28" s="77">
        <f t="shared" si="2"/>
        <v>3.6799999999999999E-2</v>
      </c>
      <c r="Y28" s="77"/>
    </row>
    <row r="29" spans="1:25" ht="15.75">
      <c r="A29" s="77"/>
      <c r="B29" s="77"/>
      <c r="C29" s="77"/>
      <c r="D29" s="77"/>
      <c r="E29" s="77"/>
      <c r="F29" s="77"/>
      <c r="G29" s="77"/>
      <c r="H29" s="77"/>
      <c r="I29" s="77"/>
      <c r="J29" s="77" t="s">
        <v>57</v>
      </c>
      <c r="K29" s="77"/>
      <c r="L29" s="77"/>
      <c r="M29" s="77">
        <v>2.5</v>
      </c>
      <c r="N29" s="77">
        <v>1047.82</v>
      </c>
      <c r="O29" s="77">
        <f t="shared" si="1"/>
        <v>2.6195499999999998</v>
      </c>
      <c r="P29" s="77"/>
      <c r="Q29" s="77"/>
      <c r="R29" s="77" t="s">
        <v>91</v>
      </c>
      <c r="S29" s="77"/>
      <c r="T29" s="77"/>
      <c r="U29" s="77"/>
      <c r="V29" s="77">
        <v>35.4</v>
      </c>
      <c r="W29" s="77">
        <v>250</v>
      </c>
      <c r="X29" s="77">
        <f t="shared" si="2"/>
        <v>8.85</v>
      </c>
      <c r="Y29" s="78">
        <f>X23+X24+X25+X26+X27+X28+X29</f>
        <v>13.779</v>
      </c>
    </row>
    <row r="30" spans="1:25" ht="15.75">
      <c r="A30" s="77"/>
      <c r="B30" s="77"/>
      <c r="C30" s="77"/>
      <c r="D30" s="77"/>
      <c r="E30" s="77"/>
      <c r="F30" s="77"/>
      <c r="G30" s="77"/>
      <c r="H30" s="77"/>
      <c r="I30" s="77"/>
      <c r="J30" s="77" t="s">
        <v>39</v>
      </c>
      <c r="K30" s="77"/>
      <c r="L30" s="77"/>
      <c r="M30" s="77">
        <v>0.9</v>
      </c>
      <c r="N30" s="77">
        <v>16</v>
      </c>
      <c r="O30" s="77">
        <f t="shared" si="1"/>
        <v>1.44E-2</v>
      </c>
      <c r="P30" s="77"/>
      <c r="Q30" s="77"/>
      <c r="R30" s="77"/>
      <c r="S30" s="77"/>
      <c r="T30" s="77"/>
      <c r="U30" s="77"/>
      <c r="V30" s="77"/>
      <c r="W30" s="77"/>
      <c r="X30" s="77">
        <f t="shared" si="2"/>
        <v>0</v>
      </c>
      <c r="Y30" s="77"/>
    </row>
    <row r="31" spans="1:25" ht="15.75">
      <c r="A31" s="76" t="s">
        <v>49</v>
      </c>
      <c r="B31" s="76"/>
      <c r="C31" s="76"/>
      <c r="D31" s="77"/>
      <c r="E31" s="77"/>
      <c r="F31" s="77"/>
      <c r="G31" s="77"/>
      <c r="H31" s="77"/>
      <c r="I31" s="77"/>
      <c r="J31" s="77" t="s">
        <v>71</v>
      </c>
      <c r="K31" s="77"/>
      <c r="L31" s="77"/>
      <c r="M31" s="77">
        <v>5</v>
      </c>
      <c r="N31" s="77">
        <v>237.5</v>
      </c>
      <c r="O31" s="77">
        <f t="shared" si="1"/>
        <v>1.1875</v>
      </c>
      <c r="P31" s="77"/>
      <c r="Q31" s="77"/>
      <c r="R31" s="77" t="s">
        <v>93</v>
      </c>
      <c r="S31" s="77"/>
      <c r="T31" s="77"/>
      <c r="U31" s="77"/>
      <c r="V31" s="77"/>
      <c r="W31" s="77"/>
      <c r="X31" s="77">
        <f t="shared" si="2"/>
        <v>0</v>
      </c>
      <c r="Y31" s="77"/>
    </row>
    <row r="32" spans="1:25" ht="15.75">
      <c r="A32" s="77" t="s">
        <v>50</v>
      </c>
      <c r="B32" s="77"/>
      <c r="C32" s="77"/>
      <c r="D32" s="77"/>
      <c r="E32" s="77">
        <v>7</v>
      </c>
      <c r="F32" s="77">
        <v>139</v>
      </c>
      <c r="G32" s="77">
        <f t="shared" si="0"/>
        <v>0.97299999999999998</v>
      </c>
      <c r="H32" s="77"/>
      <c r="I32" s="77"/>
      <c r="J32" s="77" t="s">
        <v>72</v>
      </c>
      <c r="K32" s="77"/>
      <c r="L32" s="77"/>
      <c r="M32" s="77">
        <v>1.5</v>
      </c>
      <c r="N32" s="77">
        <v>110</v>
      </c>
      <c r="O32" s="77">
        <f t="shared" si="1"/>
        <v>0.16500000000000001</v>
      </c>
      <c r="P32" s="77"/>
      <c r="Q32" s="77"/>
      <c r="R32" s="77" t="s">
        <v>94</v>
      </c>
      <c r="S32" s="77"/>
      <c r="T32" s="77"/>
      <c r="U32" s="77"/>
      <c r="V32" s="77">
        <v>66</v>
      </c>
      <c r="W32" s="77">
        <v>570</v>
      </c>
      <c r="X32" s="77">
        <f t="shared" si="2"/>
        <v>37.619999999999997</v>
      </c>
      <c r="Y32" s="77"/>
    </row>
    <row r="33" spans="1:25" ht="15.75">
      <c r="A33" s="77" t="s">
        <v>51</v>
      </c>
      <c r="B33" s="77"/>
      <c r="C33" s="77"/>
      <c r="D33" s="77"/>
      <c r="E33" s="77">
        <v>20</v>
      </c>
      <c r="F33" s="77">
        <v>74</v>
      </c>
      <c r="G33" s="77">
        <f t="shared" si="0"/>
        <v>1.48</v>
      </c>
      <c r="H33" s="78">
        <f>G32+G33</f>
        <v>2.4529999999999998</v>
      </c>
      <c r="I33" s="77"/>
      <c r="J33" s="77" t="s">
        <v>73</v>
      </c>
      <c r="K33" s="77"/>
      <c r="L33" s="77"/>
      <c r="M33" s="77">
        <v>1.5</v>
      </c>
      <c r="N33" s="77">
        <v>1047.82</v>
      </c>
      <c r="O33" s="77">
        <f t="shared" si="1"/>
        <v>1.5717300000000001</v>
      </c>
      <c r="P33" s="79">
        <f>O23+O22+O24+O25+O26+O27+O28+O30+O29+O31+O32+O33</f>
        <v>10.77243</v>
      </c>
      <c r="Q33" s="77"/>
      <c r="R33" s="77" t="s">
        <v>95</v>
      </c>
      <c r="S33" s="77"/>
      <c r="T33" s="77"/>
      <c r="U33" s="77"/>
      <c r="V33" s="77">
        <v>20</v>
      </c>
      <c r="W33" s="77">
        <v>237.5</v>
      </c>
      <c r="X33" s="77">
        <f t="shared" si="2"/>
        <v>4.75</v>
      </c>
      <c r="Y33" s="77"/>
    </row>
    <row r="34" spans="1:25" ht="15.75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 t="s">
        <v>96</v>
      </c>
      <c r="S34" s="77"/>
      <c r="T34" s="77"/>
      <c r="U34" s="77"/>
      <c r="V34" s="77">
        <v>12</v>
      </c>
      <c r="W34" s="77">
        <v>33</v>
      </c>
      <c r="X34" s="77">
        <f t="shared" si="2"/>
        <v>0.39600000000000002</v>
      </c>
      <c r="Y34" s="77"/>
    </row>
    <row r="35" spans="1:25" ht="15.75">
      <c r="A35" s="76" t="s">
        <v>52</v>
      </c>
      <c r="B35" s="76"/>
      <c r="C35" s="76"/>
      <c r="D35" s="76"/>
      <c r="E35" s="77"/>
      <c r="F35" s="77"/>
      <c r="G35" s="77"/>
      <c r="H35" s="77"/>
      <c r="I35" s="77"/>
      <c r="J35" s="77" t="s">
        <v>110</v>
      </c>
      <c r="K35" s="77">
        <v>1.25</v>
      </c>
      <c r="L35" s="77">
        <v>16</v>
      </c>
      <c r="M35" s="77">
        <f>L35*K35/1000</f>
        <v>0.02</v>
      </c>
      <c r="N35" s="77"/>
      <c r="O35" s="77"/>
      <c r="P35" s="77"/>
      <c r="Q35" s="77"/>
      <c r="R35" s="77" t="s">
        <v>97</v>
      </c>
      <c r="S35" s="77"/>
      <c r="T35" s="77"/>
      <c r="U35" s="77"/>
      <c r="V35" s="77">
        <v>5.4</v>
      </c>
      <c r="W35" s="77">
        <v>141.6</v>
      </c>
      <c r="X35" s="77">
        <f t="shared" si="2"/>
        <v>0.76463999999999999</v>
      </c>
      <c r="Y35" s="77"/>
    </row>
    <row r="36" spans="1:25" ht="15.75">
      <c r="A36" s="77" t="s">
        <v>53</v>
      </c>
      <c r="B36" s="77"/>
      <c r="C36" s="77"/>
      <c r="D36" s="77"/>
      <c r="E36" s="77">
        <v>20</v>
      </c>
      <c r="F36" s="77">
        <v>130</v>
      </c>
      <c r="G36" s="77">
        <f t="shared" si="0"/>
        <v>2.6</v>
      </c>
      <c r="H36" s="77"/>
      <c r="I36" s="77"/>
      <c r="J36" s="77" t="s">
        <v>109</v>
      </c>
      <c r="K36" s="77">
        <v>6.25</v>
      </c>
      <c r="L36" s="77">
        <v>74</v>
      </c>
      <c r="M36" s="77">
        <f t="shared" ref="M36:M45" si="3">L36*K36/1000</f>
        <v>0.46250000000000002</v>
      </c>
      <c r="N36" s="77"/>
      <c r="O36" s="77"/>
      <c r="P36" s="77"/>
      <c r="Q36" s="77"/>
      <c r="R36" s="77" t="s">
        <v>98</v>
      </c>
      <c r="S36" s="77"/>
      <c r="T36" s="77"/>
      <c r="U36" s="77"/>
      <c r="V36" s="77">
        <v>3</v>
      </c>
      <c r="W36" s="77">
        <v>110</v>
      </c>
      <c r="X36" s="77">
        <f t="shared" si="2"/>
        <v>0.33</v>
      </c>
      <c r="Y36" s="77">
        <f>X32+X33+X34+X35+X36</f>
        <v>43.860639999999997</v>
      </c>
    </row>
    <row r="37" spans="1:25" ht="15.75">
      <c r="A37" s="77" t="s">
        <v>51</v>
      </c>
      <c r="B37" s="77"/>
      <c r="C37" s="77"/>
      <c r="D37" s="77"/>
      <c r="E37" s="77">
        <v>10</v>
      </c>
      <c r="F37" s="77">
        <v>74</v>
      </c>
      <c r="G37" s="77">
        <f t="shared" si="0"/>
        <v>0.74</v>
      </c>
      <c r="H37" s="77"/>
      <c r="I37" s="77"/>
      <c r="J37" s="77" t="s">
        <v>100</v>
      </c>
      <c r="K37" s="77">
        <v>62.5</v>
      </c>
      <c r="L37" s="77">
        <v>85</v>
      </c>
      <c r="M37" s="77">
        <f t="shared" si="3"/>
        <v>5.3125</v>
      </c>
      <c r="N37" s="77">
        <f>M35+M36+M44+M45+M37</f>
        <v>18.833874999999999</v>
      </c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</row>
    <row r="38" spans="1:25" ht="15.75">
      <c r="A38" s="77" t="s">
        <v>54</v>
      </c>
      <c r="B38" s="77"/>
      <c r="C38" s="77"/>
      <c r="D38" s="77"/>
      <c r="E38" s="77">
        <v>0.2</v>
      </c>
      <c r="F38" s="77">
        <v>600</v>
      </c>
      <c r="G38" s="77">
        <f t="shared" si="0"/>
        <v>0.12</v>
      </c>
      <c r="H38" s="77">
        <f>G36+G37+G38</f>
        <v>3.46</v>
      </c>
      <c r="I38" s="77"/>
      <c r="J38" s="77" t="s">
        <v>101</v>
      </c>
      <c r="K38" s="77">
        <v>62.5</v>
      </c>
      <c r="L38" s="77">
        <v>105</v>
      </c>
      <c r="M38" s="77">
        <f t="shared" si="3"/>
        <v>6.5625</v>
      </c>
      <c r="N38" s="77">
        <f>M38+M35+M36+M44+M45</f>
        <v>20.083874999999999</v>
      </c>
      <c r="O38" s="77"/>
      <c r="P38" s="77"/>
      <c r="Q38" s="77"/>
      <c r="R38" s="76" t="s">
        <v>113</v>
      </c>
      <c r="S38" s="77"/>
      <c r="T38" s="77"/>
      <c r="U38" s="77"/>
      <c r="V38" s="77"/>
      <c r="W38" s="77"/>
      <c r="X38" s="77"/>
      <c r="Y38" s="77"/>
    </row>
    <row r="39" spans="1:25" ht="15.75">
      <c r="A39" s="77" t="s">
        <v>112</v>
      </c>
      <c r="B39" s="77"/>
      <c r="C39" s="77"/>
      <c r="D39" s="77"/>
      <c r="E39" s="77">
        <v>20</v>
      </c>
      <c r="F39" s="77">
        <v>130</v>
      </c>
      <c r="G39" s="77">
        <f t="shared" si="0"/>
        <v>2.6</v>
      </c>
      <c r="H39" s="77">
        <f>G37+G39+G37</f>
        <v>4.08</v>
      </c>
      <c r="I39" s="77"/>
      <c r="J39" s="77" t="s">
        <v>102</v>
      </c>
      <c r="K39" s="77">
        <v>62.5</v>
      </c>
      <c r="L39" s="77">
        <v>45</v>
      </c>
      <c r="M39" s="77">
        <f t="shared" si="3"/>
        <v>2.8125</v>
      </c>
      <c r="N39" s="77">
        <f>M39+M35+M36+M44+M45</f>
        <v>16.333874999999999</v>
      </c>
      <c r="O39" s="77"/>
      <c r="P39" s="77"/>
      <c r="Q39" s="77"/>
      <c r="R39" s="77" t="s">
        <v>114</v>
      </c>
      <c r="S39" s="77"/>
      <c r="T39" s="77"/>
      <c r="U39" s="77"/>
      <c r="V39" s="77">
        <v>33.799999999999997</v>
      </c>
      <c r="W39" s="77">
        <v>35</v>
      </c>
      <c r="X39" s="77">
        <f t="shared" si="2"/>
        <v>1.1830000000000001</v>
      </c>
      <c r="Y39" s="77"/>
    </row>
    <row r="40" spans="1:25" ht="15.75">
      <c r="A40" s="77" t="s">
        <v>122</v>
      </c>
      <c r="B40" s="77"/>
      <c r="C40" s="77"/>
      <c r="D40" s="77"/>
      <c r="E40" s="77">
        <v>20</v>
      </c>
      <c r="F40" s="77">
        <v>260</v>
      </c>
      <c r="G40" s="77">
        <f>E40*F40/1000</f>
        <v>5.2</v>
      </c>
      <c r="H40" s="77"/>
      <c r="I40" s="77"/>
      <c r="J40" s="77" t="s">
        <v>103</v>
      </c>
      <c r="K40" s="77">
        <v>55.5</v>
      </c>
      <c r="L40" s="77">
        <v>50</v>
      </c>
      <c r="M40" s="77">
        <f t="shared" si="3"/>
        <v>2.7749999999999999</v>
      </c>
      <c r="N40" s="77">
        <f>M40+M35+M36+M44+M45</f>
        <v>16.296375000000001</v>
      </c>
      <c r="O40" s="77"/>
      <c r="P40" s="77"/>
      <c r="Q40" s="77"/>
      <c r="R40" s="77" t="s">
        <v>115</v>
      </c>
      <c r="S40" s="77"/>
      <c r="T40" s="77"/>
      <c r="U40" s="77"/>
      <c r="V40" s="77">
        <v>22.5</v>
      </c>
      <c r="W40" s="77">
        <v>35</v>
      </c>
      <c r="X40" s="77">
        <f t="shared" si="2"/>
        <v>0.78749999999999998</v>
      </c>
      <c r="Y40" s="77"/>
    </row>
    <row r="41" spans="1:25" ht="15.75">
      <c r="A41" s="77" t="s">
        <v>111</v>
      </c>
      <c r="B41" s="77"/>
      <c r="C41" s="77"/>
      <c r="D41" s="77"/>
      <c r="E41" s="77"/>
      <c r="F41" s="77"/>
      <c r="G41" s="77"/>
      <c r="H41" s="77"/>
      <c r="I41" s="77"/>
      <c r="J41" s="77" t="s">
        <v>104</v>
      </c>
      <c r="K41" s="77">
        <v>55.5</v>
      </c>
      <c r="L41" s="77">
        <v>50</v>
      </c>
      <c r="M41" s="77">
        <f t="shared" si="3"/>
        <v>2.7749999999999999</v>
      </c>
      <c r="N41" s="77">
        <f>M35+M36+M44+M45+M41</f>
        <v>16.296375000000001</v>
      </c>
      <c r="O41" s="77"/>
      <c r="P41" s="77"/>
      <c r="Q41" s="77"/>
      <c r="R41" s="77" t="s">
        <v>116</v>
      </c>
      <c r="S41" s="77"/>
      <c r="T41" s="77"/>
      <c r="U41" s="77"/>
      <c r="V41" s="77">
        <v>33.700000000000003</v>
      </c>
      <c r="W41" s="77">
        <v>31</v>
      </c>
      <c r="X41" s="77">
        <f t="shared" si="2"/>
        <v>1.0447</v>
      </c>
      <c r="Y41" s="77"/>
    </row>
    <row r="42" spans="1:25" ht="15.75">
      <c r="A42" s="77" t="s">
        <v>123</v>
      </c>
      <c r="B42" s="77"/>
      <c r="C42" s="77"/>
      <c r="D42" s="77"/>
      <c r="E42" s="77">
        <v>4</v>
      </c>
      <c r="F42" s="77">
        <v>1020</v>
      </c>
      <c r="G42" s="77">
        <f t="shared" ref="G42:G44" si="4">E42*F42/1000</f>
        <v>4.08</v>
      </c>
      <c r="H42" s="77"/>
      <c r="I42" s="77"/>
      <c r="J42" s="77" t="s">
        <v>105</v>
      </c>
      <c r="K42" s="77">
        <v>62.5</v>
      </c>
      <c r="L42" s="77">
        <v>50</v>
      </c>
      <c r="M42" s="77">
        <f t="shared" si="3"/>
        <v>3.125</v>
      </c>
      <c r="N42" s="77">
        <f>M42+M35+M36+M44+M45</f>
        <v>16.646374999999999</v>
      </c>
      <c r="O42" s="77"/>
      <c r="P42" s="77"/>
      <c r="Q42" s="77"/>
      <c r="R42" s="77" t="s">
        <v>117</v>
      </c>
      <c r="S42" s="77"/>
      <c r="T42" s="77"/>
      <c r="U42" s="77"/>
      <c r="V42" s="77">
        <v>8.4</v>
      </c>
      <c r="W42" s="77">
        <v>45</v>
      </c>
      <c r="X42" s="77">
        <f t="shared" si="2"/>
        <v>0.378</v>
      </c>
      <c r="Y42" s="77"/>
    </row>
    <row r="43" spans="1:25" ht="15.75">
      <c r="A43" s="77" t="s">
        <v>124</v>
      </c>
      <c r="B43" s="77"/>
      <c r="C43" s="77"/>
      <c r="D43" s="77"/>
      <c r="E43" s="77">
        <v>19</v>
      </c>
      <c r="F43" s="77">
        <v>313</v>
      </c>
      <c r="G43" s="77">
        <f t="shared" si="4"/>
        <v>5.9470000000000001</v>
      </c>
      <c r="H43" s="77"/>
      <c r="I43" s="77"/>
      <c r="J43" s="77" t="s">
        <v>106</v>
      </c>
      <c r="K43" s="77">
        <v>55.5</v>
      </c>
      <c r="L43" s="77">
        <v>25</v>
      </c>
      <c r="M43" s="77">
        <f t="shared" si="3"/>
        <v>1.3875</v>
      </c>
      <c r="N43" s="77">
        <f>M35+M36+M43+M44+M45</f>
        <v>14.908875000000002</v>
      </c>
      <c r="O43" s="77"/>
      <c r="P43" s="77"/>
      <c r="Q43" s="77"/>
      <c r="R43" s="77" t="s">
        <v>96</v>
      </c>
      <c r="S43" s="77"/>
      <c r="T43" s="77"/>
      <c r="U43" s="77"/>
      <c r="V43" s="77">
        <v>10.8</v>
      </c>
      <c r="W43" s="77">
        <v>33</v>
      </c>
      <c r="X43" s="77">
        <f t="shared" si="2"/>
        <v>0.35640000000000005</v>
      </c>
      <c r="Y43" s="77"/>
    </row>
    <row r="44" spans="1:25" ht="15.75">
      <c r="A44" s="77" t="s">
        <v>51</v>
      </c>
      <c r="B44" s="77"/>
      <c r="C44" s="77"/>
      <c r="D44" s="77"/>
      <c r="E44" s="77">
        <v>10</v>
      </c>
      <c r="F44" s="77">
        <v>74</v>
      </c>
      <c r="G44" s="77">
        <f t="shared" si="4"/>
        <v>0.74</v>
      </c>
      <c r="H44" s="77">
        <f>G42+G43+G44</f>
        <v>10.767000000000001</v>
      </c>
      <c r="I44" s="77"/>
      <c r="J44" s="77" t="s">
        <v>107</v>
      </c>
      <c r="K44" s="77">
        <v>100</v>
      </c>
      <c r="L44" s="77">
        <v>64.900000000000006</v>
      </c>
      <c r="M44" s="77">
        <f t="shared" si="3"/>
        <v>6.4900000000000011</v>
      </c>
      <c r="N44" s="77"/>
      <c r="O44" s="77"/>
      <c r="P44" s="77"/>
      <c r="Q44" s="77"/>
      <c r="R44" s="77" t="s">
        <v>118</v>
      </c>
      <c r="S44" s="77"/>
      <c r="T44" s="77"/>
      <c r="U44" s="77"/>
      <c r="V44" s="77">
        <v>6.8</v>
      </c>
      <c r="W44" s="77">
        <v>250</v>
      </c>
      <c r="X44" s="77">
        <f t="shared" si="2"/>
        <v>1.7</v>
      </c>
      <c r="Y44" s="77"/>
    </row>
    <row r="45" spans="1:25" ht="15.75">
      <c r="A45" s="77"/>
      <c r="B45" s="77"/>
      <c r="C45" s="77"/>
      <c r="D45" s="77"/>
      <c r="E45" s="77"/>
      <c r="F45" s="77"/>
      <c r="G45" s="77"/>
      <c r="H45" s="77"/>
      <c r="I45" s="77"/>
      <c r="J45" s="77" t="s">
        <v>108</v>
      </c>
      <c r="K45" s="77">
        <v>6.25</v>
      </c>
      <c r="L45" s="77">
        <v>1047.82</v>
      </c>
      <c r="M45" s="77">
        <f t="shared" si="3"/>
        <v>6.5488749999999998</v>
      </c>
      <c r="N45" s="77"/>
      <c r="O45" s="77"/>
      <c r="P45" s="77"/>
      <c r="Q45" s="77"/>
      <c r="R45" s="77" t="s">
        <v>119</v>
      </c>
      <c r="S45" s="77"/>
      <c r="T45" s="77"/>
      <c r="U45" s="77"/>
      <c r="V45" s="77">
        <v>2.2999999999999998</v>
      </c>
      <c r="W45" s="77">
        <v>110</v>
      </c>
      <c r="X45" s="77">
        <f t="shared" si="2"/>
        <v>0.25299999999999995</v>
      </c>
      <c r="Y45" s="77"/>
    </row>
    <row r="46" spans="1:25" ht="15.75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 t="s">
        <v>120</v>
      </c>
      <c r="S46" s="77"/>
      <c r="T46" s="77"/>
      <c r="U46" s="77"/>
      <c r="V46" s="77">
        <v>31.1</v>
      </c>
      <c r="W46" s="77">
        <v>570</v>
      </c>
      <c r="X46" s="77">
        <f t="shared" si="2"/>
        <v>17.727</v>
      </c>
      <c r="Y46" s="77">
        <f>X39+X40+X41+X42+X43+X44+X45+X46</f>
        <v>23.429600000000001</v>
      </c>
    </row>
    <row r="47" spans="1:25" ht="15.75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</row>
    <row r="48" spans="1:25" ht="15.75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</row>
    <row r="49" spans="1:25" ht="15.75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</row>
    <row r="50" spans="1:25" ht="15.75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</row>
    <row r="51" spans="1:25" ht="15.75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</row>
    <row r="52" spans="1:25" ht="15.75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</row>
    <row r="53" spans="1:25" ht="15.75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</row>
    <row r="54" spans="1:25" ht="15.75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</row>
    <row r="55" spans="1:25" ht="15.75">
      <c r="A55" s="77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</row>
    <row r="56" spans="1:25" ht="15.75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</row>
    <row r="57" spans="1:25" ht="15.75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</row>
    <row r="58" spans="1:25" ht="15.75">
      <c r="A58" s="77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</row>
    <row r="59" spans="1:25" ht="15.75">
      <c r="A59" s="77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</row>
    <row r="60" spans="1:25" ht="15.75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</row>
    <row r="61" spans="1:25" ht="15.75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</row>
    <row r="62" spans="1:25" ht="15.75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</row>
    <row r="63" spans="1:25" ht="15.75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</row>
    <row r="64" spans="1:25" ht="15.75">
      <c r="A64" s="77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</row>
    <row r="65" spans="1:25" ht="15.75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</row>
    <row r="66" spans="1:25" ht="15.75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</row>
    <row r="67" spans="1:25" ht="15.75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</row>
    <row r="68" spans="1:25" ht="15.75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</row>
    <row r="69" spans="1:25" ht="15.75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</row>
    <row r="70" spans="1:25" ht="15.75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</row>
    <row r="71" spans="1:25" ht="15.75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</row>
    <row r="72" spans="1:25" ht="15.75">
      <c r="A72" s="77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</row>
    <row r="73" spans="1:25" ht="15.75">
      <c r="A73" s="77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</row>
    <row r="74" spans="1:25" ht="15.75">
      <c r="A74" s="77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</row>
    <row r="75" spans="1:25" ht="15.75">
      <c r="A75" s="77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</row>
    <row r="76" spans="1:25" ht="15.75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</row>
    <row r="77" spans="1:25" ht="15.75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</row>
    <row r="78" spans="1:25" ht="15.75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</row>
    <row r="79" spans="1:25" ht="15.75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</row>
    <row r="80" spans="1:25" ht="15.75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</row>
    <row r="81" spans="1:25" ht="15.75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</row>
    <row r="82" spans="1:25" ht="15.75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</row>
    <row r="83" spans="1:25" ht="15.75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</row>
    <row r="84" spans="1:25" ht="15.75">
      <c r="A84" s="77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</row>
    <row r="85" spans="1:25" ht="15.75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</row>
    <row r="86" spans="1:25" ht="15.75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</row>
    <row r="87" spans="1:25" ht="15.75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</row>
    <row r="88" spans="1:25" ht="15.75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</row>
    <row r="89" spans="1:25" ht="15.75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</row>
    <row r="90" spans="1:25" ht="15.75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</row>
  </sheetData>
  <pageMargins left="0.70866141732283472" right="0.70866141732283472" top="0.74803149606299213" bottom="0.74803149606299213" header="0.31496062992125984" footer="0.31496062992125984"/>
  <pageSetup paperSize="9" scale="57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2025-02-26T07:24:07Z</dcterms:modified>
</cp:coreProperties>
</file>